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" sheetId="1" r:id="rId1"/>
    <sheet name="CFF" sheetId="2" r:id="rId2"/>
  </sheets>
  <definedNames>
    <definedName name="_xlnm.Print_Area" localSheetId="1">'CFF'!$B$1:$I$42</definedName>
    <definedName name="_xlnm.Print_Area" localSheetId="0">'Planilha'!$A$1:$H$103</definedName>
    <definedName name="_xlnm.Print_Titles" localSheetId="0">'Planilha'!$5:$10</definedName>
  </definedNames>
  <calcPr fullCalcOnLoad="1"/>
</workbook>
</file>

<file path=xl/sharedStrings.xml><?xml version="1.0" encoding="utf-8"?>
<sst xmlns="http://schemas.openxmlformats.org/spreadsheetml/2006/main" count="337" uniqueCount="245">
  <si>
    <t>ITEM</t>
  </si>
  <si>
    <t>UNIDADE</t>
  </si>
  <si>
    <t>TOTAL</t>
  </si>
  <si>
    <t>m²</t>
  </si>
  <si>
    <t>kg</t>
  </si>
  <si>
    <t>EST-MET-030</t>
  </si>
  <si>
    <t>PIN-ACR-035</t>
  </si>
  <si>
    <t>PIN-ACR-030</t>
  </si>
  <si>
    <t>PIN-LAT-005</t>
  </si>
  <si>
    <t>PLU-CON-005</t>
  </si>
  <si>
    <t>COB-TEL-045</t>
  </si>
  <si>
    <t>SER-POR-070</t>
  </si>
  <si>
    <t>PLU-CAL-080</t>
  </si>
  <si>
    <t>CALHA DE CHAPA GALVANIZADA Nº. 26 GSG, DESENVOLVIMENTO = 66 CM</t>
  </si>
  <si>
    <t>LIM-GER-005</t>
  </si>
  <si>
    <t>REV-CHA-005</t>
  </si>
  <si>
    <t>REV-REB-005</t>
  </si>
  <si>
    <t>LOC-OBR-005</t>
  </si>
  <si>
    <t>LOCAÇÃO DA OBRA (GABARITO)</t>
  </si>
  <si>
    <t>TER-ESC-035</t>
  </si>
  <si>
    <t xml:space="preserve">ESCAVAÇÃO MANUAL DE VALAS H &lt;= 1,5M                                                    </t>
  </si>
  <si>
    <t>TER-API-005</t>
  </si>
  <si>
    <t xml:space="preserve">APILOAMENTO DO FUNDO DE VALAS COM SOQUETE               </t>
  </si>
  <si>
    <t>IIO-PLA-005</t>
  </si>
  <si>
    <t>FUN-FOR-005</t>
  </si>
  <si>
    <t>EST-CON-080</t>
  </si>
  <si>
    <t>ARM-AÇO-005</t>
  </si>
  <si>
    <t>FUN-TRA-010</t>
  </si>
  <si>
    <t>BDI</t>
  </si>
  <si>
    <t>ELE-PAD-005</t>
  </si>
  <si>
    <t>QUADRO DE DISTRIBUIÇÃO PARA 24 MÓDULOS COM BARRAMENTO 100 A</t>
  </si>
  <si>
    <t>ELE-QUA-015</t>
  </si>
  <si>
    <t>ELE-DIS-024</t>
  </si>
  <si>
    <t>DISJUNTOR BIPOLAR TERMOMAGNÉTICO 10KA, DE 10A a 50A</t>
  </si>
  <si>
    <t>ELE-LUM-051</t>
  </si>
  <si>
    <t>1.1</t>
  </si>
  <si>
    <t>2.1</t>
  </si>
  <si>
    <t>3.1</t>
  </si>
  <si>
    <t>3.2</t>
  </si>
  <si>
    <t>4.1</t>
  </si>
  <si>
    <t>5.1</t>
  </si>
  <si>
    <t>5.2</t>
  </si>
  <si>
    <t>6.1</t>
  </si>
  <si>
    <t>7.1</t>
  </si>
  <si>
    <t>8.1</t>
  </si>
  <si>
    <t>9.1</t>
  </si>
  <si>
    <t>10.1</t>
  </si>
  <si>
    <t>10.2</t>
  </si>
  <si>
    <t>11.1</t>
  </si>
  <si>
    <t>PROJ-EXE-095</t>
  </si>
  <si>
    <t>PR A1</t>
  </si>
  <si>
    <t>1.2</t>
  </si>
  <si>
    <t>1.3</t>
  </si>
  <si>
    <t>UND</t>
  </si>
  <si>
    <t>ALV-BLO-045</t>
  </si>
  <si>
    <t>M</t>
  </si>
  <si>
    <t>M²</t>
  </si>
  <si>
    <t>M³</t>
  </si>
  <si>
    <t>7.2</t>
  </si>
  <si>
    <t>9.2</t>
  </si>
  <si>
    <t>CUSTO UNITÁRIO</t>
  </si>
  <si>
    <t>SEM BDI</t>
  </si>
  <si>
    <t>COM BDI</t>
  </si>
  <si>
    <t>QUANT.</t>
  </si>
  <si>
    <t>SUBTOTAL</t>
  </si>
  <si>
    <t>DESCRIÇÃO DOS SERVIÇOS</t>
  </si>
  <si>
    <t>CÓDIGO</t>
  </si>
  <si>
    <t>SETOP</t>
  </si>
  <si>
    <t>VATOR TOTAL DA OBRA</t>
  </si>
  <si>
    <t>FORNECIMENTO, FABRICAÇÃO, TRANSPORTE E MONTAGEM DE ESTRUTURA METÁLICA PARA TELHADO DE QUADRA POLI ESPORTIVA EM AÇO SAC-41, PINTADA</t>
  </si>
  <si>
    <t>Prefeito Municipal</t>
  </si>
  <si>
    <t>2.2</t>
  </si>
  <si>
    <t>6.2</t>
  </si>
  <si>
    <t>8.2</t>
  </si>
  <si>
    <t>2.3</t>
  </si>
  <si>
    <t>2.4</t>
  </si>
  <si>
    <t>2.5</t>
  </si>
  <si>
    <t>2.6</t>
  </si>
  <si>
    <t>8.3</t>
  </si>
  <si>
    <t>8.4</t>
  </si>
  <si>
    <t>8.5</t>
  </si>
  <si>
    <t>8.6</t>
  </si>
  <si>
    <t>8.7</t>
  </si>
  <si>
    <t>8.8</t>
  </si>
  <si>
    <t>10.3</t>
  </si>
  <si>
    <t>PINTURA</t>
  </si>
  <si>
    <t>LIMPEZA GERAL</t>
  </si>
  <si>
    <t>PISOS</t>
  </si>
  <si>
    <t>INSTALAÇÕES ELÉTRICAS</t>
  </si>
  <si>
    <t>REVESTIMENTOS</t>
  </si>
  <si>
    <t>ÁGUAS PLUVIAS</t>
  </si>
  <si>
    <t>COBERTURA</t>
  </si>
  <si>
    <t>ALVENARIA</t>
  </si>
  <si>
    <t>ALAMBRADOS - ESQUADRIAS</t>
  </si>
  <si>
    <t>FUNDAÇÃO - ESTRUTURA DE CONCRETO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</si>
  <si>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</si>
  <si>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PROJETO EXECUTIVO DE ESTRUTURA METÁLICA</t>
  </si>
  <si>
    <t>PERFURAÇÃO DE ESTACA BROCA A TRADO MANUAL D = 200 MM</t>
  </si>
  <si>
    <t>FORMA E DESFORMA DE TÁBUA E SARRAFO, REAPROVEITAMENTO (3X) (FUNDAÇÃO)</t>
  </si>
  <si>
    <t>FORNECIMENTO DE CONCRETO ESTRUTURAL, USINADO, COM FCK 20 MPA, INCLUSIVE LANÇAMENTO, ADENSAMENTO E ACABAMENTO</t>
  </si>
  <si>
    <t>CORTE, DOBRA E MONTAGEM DE AÇO CA-50 DIÂMETRO (6,3MM A 12,5MM)</t>
  </si>
  <si>
    <t>SER-ALA-005</t>
  </si>
  <si>
    <t>ALAMBRADO PARA QUADRA ESPORTIVA, COM TELA DE ARAME GALVANIZADO FIO 12 # 2", FIXADO EM QUADROS DE TUBOS DE AÇO GALVANIZADO D = 2", H = 4,00 M</t>
  </si>
  <si>
    <t>PORTÃO EM PERFIL E CHAPA METÁLICA COLOCADO COM CADEADO</t>
  </si>
  <si>
    <t>COBERTURA EM TELHA METÁLICA GALVANIZADA TRAPEZOIDAL, TIPO SIMPLES, ESP. 0,50MM, ACABAMENTO NATURAL, INCLUSIVE ACESSÓRIOS PARA FIXAÇÃO, FORNECIMENTO E INSTALAÇÃO</t>
  </si>
  <si>
    <t>CONDUTOR DE AP DO TELHADO EM TUBO PVC ESGOTO, INCLUSIVE CONEXÕES E SUPORTES, 100 MM</t>
  </si>
  <si>
    <t>CHAPISCO COM ARGAMASSA, TRAÇO 1:3 (CIMENTO E AREIA), ESP. 5MM, APLICADO EM ALVENARIA/ESTRUTURA DE CONCRETO COM COLHER, PREPARO MECÂNICO</t>
  </si>
  <si>
    <t>REBOCO COM ARGAMASSA, TRAÇO 1:7 (CIMENTO E AREIA), ESP. 20MM, APLICAÇÃO MANUAL, PREPARO MECÂNICO</t>
  </si>
  <si>
    <t>LUMINÁRIA TIPO TARTARUGA PARA LÂMPADA IFLUORESCENTE COMPACTA DE 20 W</t>
  </si>
  <si>
    <t>ELE-CAB-280</t>
  </si>
  <si>
    <t>CABO DE COBRE FLEXÍVEL, CLASSE 5, ISOLAMENTO TIPO EPR/HEPR, NÃO HALOGENADO, ANTICHAMA, TERMOFIXO, UNIPOLAR, SEÇÃO 4 MM2, 90°C, 0,6/1KV</t>
  </si>
  <si>
    <t>PADRÃO CEMIG AÉREO TIPO D1, DEMANDA ATÉ 15 KA,TRIFÁSICO</t>
  </si>
  <si>
    <t>PINTURA ACRÍLICA PARA PISO EM QUADRAS ESPORTIVA, DUAS (2) DEMÃOS</t>
  </si>
  <si>
    <t>PINTURA ACRÍLICA PARA PISO EM FAIXA DE DEMARCAÇÃO DE QUADRA, DUAS (2) DEMÃOS, FAIXA COM LARGURA DE 5 CM</t>
  </si>
  <si>
    <t>PINTURA LÁTEX (PVA) EM PAREDE, DUAS (2) DEMÃOS, EXCLUSIVE SELADOR ACRÍLICO E MASSA ACRÍLICA/CORRIDA (PVA)</t>
  </si>
  <si>
    <t>LIMPEZA GERAL DE OBRA</t>
  </si>
  <si>
    <t>Agenício de Oliveira</t>
  </si>
  <si>
    <t>PISO EM CONCRETO, PREPARADO EM OBRA COM BETONEIRA, FCK 10MPA, SEM ARMAÇÃO, ACABAMENTO RÚSTICO, ESP. 5CM, INCLUSIVE FORNECIMENTO, LANÇAMENTO, ADENSAMENTO, SARRAFEAMENTO, EXCLUSIVE JUNTA DE DILATAÇÃO</t>
  </si>
  <si>
    <t>ED-9317</t>
  </si>
  <si>
    <t>REFLETOR RETANGULAR FECHADO COM LAMPADA VAPOR METALICO 400 W (COMPLETO)</t>
  </si>
  <si>
    <t>74246/001 (SINAPI)</t>
  </si>
  <si>
    <t>3.3</t>
  </si>
  <si>
    <t>REGULARIZAÇÃO E COMPACTAÇÃO DE TERRENO MANUAL, COM SOQUETE</t>
  </si>
  <si>
    <t>9.3</t>
  </si>
  <si>
    <t>TER-REG-005</t>
  </si>
  <si>
    <t>Forma de Execução:</t>
  </si>
  <si>
    <t>Indireta</t>
  </si>
  <si>
    <t>Data de Referência</t>
  </si>
  <si>
    <r>
      <t xml:space="preserve">OBRA: </t>
    </r>
    <r>
      <rPr>
        <sz val="12"/>
        <rFont val="Arial"/>
        <family val="2"/>
      </rPr>
      <t>Reforma e Cobertura de Quadra Poliesportiva</t>
    </r>
    <r>
      <rPr>
        <b/>
        <sz val="12"/>
        <rFont val="Arial"/>
        <family val="2"/>
      </rPr>
      <t xml:space="preserve"> </t>
    </r>
  </si>
  <si>
    <r>
      <t xml:space="preserve">LOCAL: </t>
    </r>
    <r>
      <rPr>
        <sz val="12"/>
        <rFont val="Arial"/>
        <family val="2"/>
      </rPr>
      <t>Rua Cacilda Oliveira Rosa, Nº 01 - Distrito Pantano dos Rosas - Estiva / MG</t>
    </r>
  </si>
  <si>
    <t>CUSTO TOTAL</t>
  </si>
  <si>
    <t>COMBATE A INCÊNDIO E PÂNICO</t>
  </si>
  <si>
    <t>11.2</t>
  </si>
  <si>
    <t>11.3</t>
  </si>
  <si>
    <t>83635</t>
  </si>
  <si>
    <t>EXTINTOR INCENDIO TP PO QUIMICO 6KG - FORNECIMENTO E INSTALACAO</t>
  </si>
  <si>
    <t>INC-LUM-005</t>
  </si>
  <si>
    <t>LUMINÁRIA DE EMERGÊNCIA AUTÔNOMA IE-16 COM LÂMPADA DE 8 W</t>
  </si>
  <si>
    <t>11.4</t>
  </si>
  <si>
    <t>11.5</t>
  </si>
  <si>
    <t>11.6</t>
  </si>
  <si>
    <t>INC-PLA-005</t>
  </si>
  <si>
    <t>PLACA FOTOLUMINESCENTE "E5" - 300 X 300 MM</t>
  </si>
  <si>
    <t>INC-PLA-015</t>
  </si>
  <si>
    <t>PLACA FOTO LUMINESCENTE "S1" OU "S2" - 380 X 190MM</t>
  </si>
  <si>
    <t>INC-PLA-035</t>
  </si>
  <si>
    <t>PLACA FOTOLUMINESCENTE "S12" - 380 X 190 MM (SAÍDA)</t>
  </si>
  <si>
    <t>SER-ALA-010</t>
  </si>
  <si>
    <t>ALAMBRADO PARA QUADRA ESPORTIVA, COM TELA DE ARAME GALVANIZADO FIO 12 # 2", FIXADO EM QUADROS DE TUBOS DE AÇO GALVANIZADO D = 2", H = 1,00 M (MÓVEL)</t>
  </si>
  <si>
    <t>INC-ACI-005</t>
  </si>
  <si>
    <t>ACIONADOR MANUAL DE ALARME DE INCÊNDIO</t>
  </si>
  <si>
    <t>8.9</t>
  </si>
  <si>
    <t>ELE-CAB-290</t>
  </si>
  <si>
    <t>CABO DE COBRE FLEXÍVEL, CLASSE 5, ISOLAMENTO TIPO EPR/HEPR, NÃO HALOGENADO, ANTICHAMA, TERMOFIXO, UNIPOLAR, SEÇÃO 10 MM2, 90°C, 0,6/1KV</t>
  </si>
  <si>
    <t>ELE-CXS-160</t>
  </si>
  <si>
    <t>CAIXA DE LIGAÇÃO DE PVC PARA ELETRODUTOFLEXÍVEL, RETANGULAR, DIMENSÕES 4 X 2"</t>
  </si>
  <si>
    <t>ELE-INT-015</t>
  </si>
  <si>
    <t>INTERRUPTOR UMA TECLA SIMPLES 10 A - 250 V, COM PLACA</t>
  </si>
  <si>
    <t>ELE-TOM-005</t>
  </si>
  <si>
    <t>TOMADA SIMPLES - 2P + T - 10A COM PLACA</t>
  </si>
  <si>
    <t>ELE-ELE-015</t>
  </si>
  <si>
    <t>ELETRODUTO DE PVC RÍGIDO ROSCÁVEL, DN 25MM (1"), INCLUSIVE CONEXÕES, SUPORTES E FIXAÇÃO</t>
  </si>
  <si>
    <t>ELE-MAN-015</t>
  </si>
  <si>
    <t>ELETRODUTO FLEXÍVEL CORRUGADO, PVC, ANTI-CHAMA DN 25MM (3/4") - APLICAÇÃO EM ALVENARIA</t>
  </si>
  <si>
    <t>ELE-MAN-020</t>
  </si>
  <si>
    <t>ELETRODUTO FLEXÍVEL CORRUGADO, PVC, ANTI-CHAMA DN 32MM (1"’’) - APLICAÇÃO EM ALVENARIA</t>
  </si>
  <si>
    <t>ELE-ELE-025</t>
  </si>
  <si>
    <t>ELETRODUTO DE PVC RÍGIDO ROSCÁVEL, DN 40MM (1.1/2"), INCLUSIVE CONEXÕES, SUPORTES E FIXAÇÃO</t>
  </si>
  <si>
    <t>ELE-ELE-045</t>
  </si>
  <si>
    <t>ELETRODUTO DE PVC RÍGIDO ROSCÁVEL, DN 100MM (4"), INCLUSIVE CONEXÕES, SUPORTES E FIXAÇÃO</t>
  </si>
  <si>
    <t>8.10</t>
  </si>
  <si>
    <t>8.11</t>
  </si>
  <si>
    <t>8.12</t>
  </si>
  <si>
    <t>8.13</t>
  </si>
  <si>
    <t>8.14</t>
  </si>
  <si>
    <t>8.15</t>
  </si>
  <si>
    <t>PIN-TRA-005</t>
  </si>
  <si>
    <t>TRATAMENTO EM SUPERFÍCIE DE CONCRETO APARENTE, INCLUSIVE RASPAGEM, ESTUCAGEM E POLIMENTO COM DUAS (2) DEMÃOS DE RESINA ACRÍLICA</t>
  </si>
  <si>
    <t>EQUIPAMENTOS ESPORTIVOS</t>
  </si>
  <si>
    <t>12.1</t>
  </si>
  <si>
    <t>12.2</t>
  </si>
  <si>
    <t>EQP-ESP-005</t>
  </si>
  <si>
    <t>TRAVE DE GOL EM TUBO GALVANIZADO PARA QUADRA, INCLUSIVE REDE E PINTURA</t>
  </si>
  <si>
    <t>EQP-ESP-020</t>
  </si>
  <si>
    <t>REDE DE VÔLEI COM MASTRO EM TUBO GALVANIZADO SEM PEDESTAL</t>
  </si>
  <si>
    <t>CJ</t>
  </si>
  <si>
    <t>13.1</t>
  </si>
  <si>
    <t>ALVENARIA ESTRUTURAL COM BLOCO DE CONCRETO, ESP. 19CM, (FCK 4,5MPA), PARA REVESTIMENTO, INCLUSIVE ARGAMASSA PARA ASSENTAMENTO</t>
  </si>
  <si>
    <t>9.4</t>
  </si>
  <si>
    <t>URB-PAS-006</t>
  </si>
  <si>
    <t>PASSEIOS DE CONCRETO E = 6 CM, FCK = 10 MPA, JUNTA SECA</t>
  </si>
  <si>
    <t>URB-MFC-005</t>
  </si>
  <si>
    <t>MEIO-FIO DE CONCRETO PRÉ-MOLDADO TIPO A-(12X16,7X35)CM, INCLUSIVE ESCAVAÇÃO E REATERRO</t>
  </si>
  <si>
    <t>CIN-BLO-030</t>
  </si>
  <si>
    <t>CINTA DE AMARRAÇÃO DE ALVENARIA COM BLOCO DE CONCRETO ESTRUTURAL, CANALETA TIPO "U", ESP. 19CM, (FBK4,5MPA), COM ACABAMENTO APARENTE, INCLUSIVE ARGAMASSA PARA ASSENTAMENTO, EXCLUSIVE GRAUTE E ARMAÇÃO</t>
  </si>
  <si>
    <t>FUN-TRA-005</t>
  </si>
  <si>
    <t>PERFURAÇÃO DE ESTACA BROCA A TRADO MANUAL D = 150 MM</t>
  </si>
  <si>
    <t>9.5</t>
  </si>
  <si>
    <t>9.6</t>
  </si>
  <si>
    <t>2.7</t>
  </si>
  <si>
    <t>4.2</t>
  </si>
  <si>
    <t>10.4</t>
  </si>
  <si>
    <t>10.5</t>
  </si>
  <si>
    <t>PIN-SEL-005</t>
  </si>
  <si>
    <t>PREPARAÇÃO PARA EMASSAMENTO OU PINTURA (LÁTEX/ACRÍLICA) EM PAREDE, INCLUSIVE UMA (1) DEMÃO DE SELADOR ACRÍLICO</t>
  </si>
  <si>
    <t>PIN-ESM-035</t>
  </si>
  <si>
    <t>PINTURA ESMALTE EM ESTRUTURA METÁLICA, DUAS (2) DEMÃOS, INCLUSIVE UMA (1) DEMÃO FUNDO ANTICORROSIVO</t>
  </si>
  <si>
    <t>CRONOGRAMA FÍSICO-FINANCEIRO</t>
  </si>
  <si>
    <t>Endereço da Obra:</t>
  </si>
  <si>
    <t>Prazo Execução:</t>
  </si>
  <si>
    <t>Valor Total da Obra:</t>
  </si>
  <si>
    <t>Data:</t>
  </si>
  <si>
    <t>DESCRIÇÃO</t>
  </si>
  <si>
    <t>FÍSICO FINANCEIRO</t>
  </si>
  <si>
    <t>ETAPAS</t>
  </si>
  <si>
    <t>MÊS 1</t>
  </si>
  <si>
    <t>MÊS 2</t>
  </si>
  <si>
    <t>MÊS 3</t>
  </si>
  <si>
    <t>MÊS 4</t>
  </si>
  <si>
    <t>AUXILIAR</t>
  </si>
  <si>
    <t>Físico %</t>
  </si>
  <si>
    <t>Financeiro</t>
  </si>
  <si>
    <t>Engº Joaquim Francisco Pereira</t>
  </si>
  <si>
    <t>Engª Monique Angélica Lisboa</t>
  </si>
  <si>
    <t>Engenheiro Civil</t>
  </si>
  <si>
    <t>Secretária Municipal de Obras</t>
  </si>
  <si>
    <t>ED-14762</t>
  </si>
  <si>
    <t>SARJETA DE CONCRETO URBANO (SCU), TIPO 1, COM FCK 15 MPA, LARGURA DE 50CM COM INCLINAÇÃO DE 3%, ESP. 7CM, PADRÃO DEER-MG, EXCLUSIVE MEIO-FIO, INCLUSIVE ESCAVAÇÃO, APILAOMENTO E TRANSPORTE COM RETIRADA DO MATERIAL ESCAVADO (EM CAÇAMBA)</t>
  </si>
  <si>
    <t>Prefeitura  Municipal  de Estiva</t>
  </si>
  <si>
    <t>ESTADO   DE   MINAS  GERAIS</t>
  </si>
  <si>
    <t>SECRETARIA MUNICIPAL DE OBRAS</t>
  </si>
  <si>
    <t>SERVIÇOS PRELIMINARES</t>
  </si>
  <si>
    <t>Rua Cacilda Oliveira Rosa, Nº 01 - Distrito Pantano dos Rosas - Estiva / MG</t>
  </si>
  <si>
    <t>04 meses</t>
  </si>
  <si>
    <t>julho/2020</t>
  </si>
  <si>
    <t>REFORMA E COBERTURA DE QUADRA POLIESPORTIVA</t>
  </si>
  <si>
    <t>MATERIAL</t>
  </si>
  <si>
    <t>MÃO DE OBRA</t>
  </si>
  <si>
    <t>EMPRESA:</t>
  </si>
  <si>
    <t>CNPJ:</t>
  </si>
  <si>
    <t>Local e Data:</t>
  </si>
  <si>
    <t>Assinaturas com identificação:</t>
  </si>
  <si>
    <t>Responsável Técnico</t>
  </si>
  <si>
    <t>Proprietário da Empresa</t>
  </si>
  <si>
    <t>PLANILHA PROPOSTA ORÇAMENTÁRIA DE CUSTOS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</si>
</sst>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0.0%"/>
    <numFmt numFmtId="178" formatCode="&quot;Ativado&quot;;&quot;Ativado&quot;;&quot;Desativado&quot;"/>
    <numFmt numFmtId="179" formatCode="[$-416]dddd\,\ d&quot; de &quot;mmmm&quot; de &quot;yyyy"/>
    <numFmt numFmtId="180" formatCode="&quot;R$&quot;\ #,##0.0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27"/>
      <name val="Bahnschrift SemiLight SemiConde"/>
      <family val="2"/>
    </font>
    <font>
      <i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i/>
      <u val="double"/>
      <sz val="20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i/>
      <u val="double"/>
      <sz val="20"/>
      <color rgb="FF000000"/>
      <name val="Arial"/>
      <family val="2"/>
    </font>
    <font>
      <b/>
      <i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4" fillId="0" borderId="10" xfId="53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53" applyNumberFormat="1" applyFont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80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6" fillId="32" borderId="0" xfId="0" applyFont="1" applyFill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10" fontId="56" fillId="32" borderId="10" xfId="0" applyNumberFormat="1" applyFont="1" applyFill="1" applyBorder="1" applyAlignment="1">
      <alignment horizontal="center" vertical="center"/>
    </xf>
    <xf numFmtId="10" fontId="56" fillId="32" borderId="10" xfId="51" applyNumberFormat="1" applyFont="1" applyFill="1" applyBorder="1" applyAlignment="1">
      <alignment horizontal="center" vertical="center"/>
    </xf>
    <xf numFmtId="10" fontId="56" fillId="32" borderId="14" xfId="51" applyNumberFormat="1" applyFont="1" applyFill="1" applyBorder="1" applyAlignment="1">
      <alignment horizontal="center" vertical="center"/>
    </xf>
    <xf numFmtId="1" fontId="56" fillId="32" borderId="0" xfId="0" applyNumberFormat="1" applyFont="1" applyFill="1" applyAlignment="1">
      <alignment horizontal="center" vertical="center"/>
    </xf>
    <xf numFmtId="180" fontId="56" fillId="32" borderId="10" xfId="0" applyNumberFormat="1" applyFont="1" applyFill="1" applyBorder="1" applyAlignment="1">
      <alignment horizontal="center" vertical="center"/>
    </xf>
    <xf numFmtId="180" fontId="56" fillId="32" borderId="14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0" fontId="56" fillId="0" borderId="10" xfId="0" applyNumberFormat="1" applyFont="1" applyBorder="1" applyAlignment="1">
      <alignment horizontal="center" vertical="center"/>
    </xf>
    <xf numFmtId="10" fontId="56" fillId="0" borderId="10" xfId="51" applyNumberFormat="1" applyFont="1" applyBorder="1" applyAlignment="1">
      <alignment horizontal="center" vertical="center"/>
    </xf>
    <xf numFmtId="10" fontId="56" fillId="0" borderId="14" xfId="51" applyNumberFormat="1" applyFont="1" applyBorder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180" fontId="56" fillId="0" borderId="10" xfId="0" applyNumberFormat="1" applyFont="1" applyBorder="1" applyAlignment="1">
      <alignment horizontal="center" vertical="center"/>
    </xf>
    <xf numFmtId="180" fontId="56" fillId="0" borderId="14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80" fontId="58" fillId="0" borderId="0" xfId="0" applyNumberFormat="1" applyFont="1" applyAlignment="1">
      <alignment horizontal="center" vertical="center"/>
    </xf>
    <xf numFmtId="180" fontId="58" fillId="0" borderId="1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right" vertical="center"/>
    </xf>
    <xf numFmtId="0" fontId="60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2" fontId="56" fillId="0" borderId="18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4" fillId="0" borderId="14" xfId="53" applyNumberFormat="1" applyFont="1" applyBorder="1" applyAlignment="1">
      <alignment horizontal="center" vertical="center"/>
    </xf>
    <xf numFmtId="180" fontId="2" fillId="0" borderId="14" xfId="53" applyNumberFormat="1" applyFont="1" applyBorder="1" applyAlignment="1">
      <alignment horizontal="center" vertical="center"/>
    </xf>
    <xf numFmtId="180" fontId="5" fillId="0" borderId="14" xfId="53" applyNumberFormat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right" vertical="center"/>
    </xf>
    <xf numFmtId="180" fontId="5" fillId="0" borderId="26" xfId="0" applyNumberFormat="1" applyFont="1" applyBorder="1" applyAlignment="1">
      <alignment horizontal="right" vertical="center"/>
    </xf>
    <xf numFmtId="180" fontId="5" fillId="0" borderId="27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80" fontId="61" fillId="0" borderId="10" xfId="0" applyNumberFormat="1" applyFont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180" fontId="3" fillId="34" borderId="14" xfId="63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180" fontId="8" fillId="0" borderId="15" xfId="0" applyNumberFormat="1" applyFont="1" applyFill="1" applyBorder="1" applyAlignment="1" applyProtection="1">
      <alignment horizontal="left" vertical="top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80" fontId="0" fillId="0" borderId="15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180" fontId="8" fillId="0" borderId="19" xfId="0" applyNumberFormat="1" applyFont="1" applyFill="1" applyBorder="1" applyAlignment="1" applyProtection="1">
      <alignment horizontal="left" vertical="top"/>
      <protection locked="0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10" fontId="4" fillId="33" borderId="24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0" fontId="4" fillId="33" borderId="10" xfId="53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103</xdr:row>
      <xdr:rowOff>0</xdr:rowOff>
    </xdr:from>
    <xdr:to>
      <xdr:col>7</xdr:col>
      <xdr:colOff>1152525</xdr:colOff>
      <xdr:row>105</xdr:row>
      <xdr:rowOff>76200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7625" y="43967400"/>
          <a:ext cx="12096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66675</xdr:rowOff>
    </xdr:from>
    <xdr:to>
      <xdr:col>1</xdr:col>
      <xdr:colOff>914400</xdr:colOff>
      <xdr:row>2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66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75" zoomScaleNormal="75" zoomScalePageLayoutView="0" workbookViewId="0" topLeftCell="A85">
      <selection activeCell="K8" sqref="K8"/>
    </sheetView>
  </sheetViews>
  <sheetFormatPr defaultColWidth="9.140625" defaultRowHeight="12.75"/>
  <cols>
    <col min="1" max="1" width="9.140625" style="7" customWidth="1"/>
    <col min="2" max="2" width="16.28125" style="7" customWidth="1"/>
    <col min="3" max="3" width="90.8515625" style="7" customWidth="1"/>
    <col min="4" max="4" width="10.8515625" style="7" customWidth="1"/>
    <col min="5" max="5" width="10.28125" style="7" customWidth="1"/>
    <col min="6" max="7" width="13.7109375" style="7" customWidth="1"/>
    <col min="8" max="8" width="18.8515625" style="7" customWidth="1"/>
    <col min="9" max="9" width="9.140625" style="7" customWidth="1"/>
    <col min="10" max="10" width="12.7109375" style="7" bestFit="1" customWidth="1"/>
    <col min="11" max="16384" width="9.140625" style="7" customWidth="1"/>
  </cols>
  <sheetData>
    <row r="1" spans="1:8" ht="33.75">
      <c r="A1" s="61"/>
      <c r="B1" s="62"/>
      <c r="C1" s="99" t="s">
        <v>228</v>
      </c>
      <c r="D1" s="99"/>
      <c r="E1" s="99"/>
      <c r="F1" s="99"/>
      <c r="G1" s="99"/>
      <c r="H1" s="100"/>
    </row>
    <row r="2" spans="1:8" ht="21" customHeight="1">
      <c r="A2" s="63"/>
      <c r="B2" s="9"/>
      <c r="C2" s="101" t="s">
        <v>229</v>
      </c>
      <c r="D2" s="101"/>
      <c r="E2" s="101"/>
      <c r="F2" s="101"/>
      <c r="G2" s="101"/>
      <c r="H2" s="102"/>
    </row>
    <row r="3" spans="1:8" ht="18" customHeight="1">
      <c r="A3" s="63"/>
      <c r="B3" s="9"/>
      <c r="C3" s="103" t="s">
        <v>230</v>
      </c>
      <c r="D3" s="103"/>
      <c r="E3" s="103"/>
      <c r="F3" s="103"/>
      <c r="G3" s="103"/>
      <c r="H3" s="104"/>
    </row>
    <row r="4" spans="1:9" ht="27" customHeight="1">
      <c r="A4" s="159" t="s">
        <v>244</v>
      </c>
      <c r="B4" s="160"/>
      <c r="C4" s="160"/>
      <c r="D4" s="160"/>
      <c r="E4" s="160"/>
      <c r="F4" s="160"/>
      <c r="G4" s="160"/>
      <c r="H4" s="160"/>
      <c r="I4" s="161"/>
    </row>
    <row r="5" spans="1:8" ht="33" customHeight="1">
      <c r="A5" s="84" t="s">
        <v>128</v>
      </c>
      <c r="B5" s="85"/>
      <c r="C5" s="71"/>
      <c r="D5" s="86" t="s">
        <v>125</v>
      </c>
      <c r="E5" s="87"/>
      <c r="F5" s="86" t="s">
        <v>127</v>
      </c>
      <c r="G5" s="87"/>
      <c r="H5" s="64" t="s">
        <v>28</v>
      </c>
    </row>
    <row r="6" spans="1:8" ht="27" customHeight="1">
      <c r="A6" s="84" t="s">
        <v>129</v>
      </c>
      <c r="B6" s="85"/>
      <c r="C6" s="71"/>
      <c r="D6" s="88" t="s">
        <v>126</v>
      </c>
      <c r="E6" s="89"/>
      <c r="F6" s="153"/>
      <c r="G6" s="154"/>
      <c r="H6" s="155"/>
    </row>
    <row r="7" spans="1:8" ht="27" customHeight="1">
      <c r="A7" s="93" t="s">
        <v>0</v>
      </c>
      <c r="B7" s="3" t="s">
        <v>66</v>
      </c>
      <c r="C7" s="95" t="s">
        <v>65</v>
      </c>
      <c r="D7" s="80" t="s">
        <v>63</v>
      </c>
      <c r="E7" s="80" t="s">
        <v>1</v>
      </c>
      <c r="F7" s="82" t="s">
        <v>60</v>
      </c>
      <c r="G7" s="83"/>
      <c r="H7" s="72" t="s">
        <v>130</v>
      </c>
    </row>
    <row r="8" spans="1:8" ht="27" customHeight="1">
      <c r="A8" s="94"/>
      <c r="B8" s="4" t="s">
        <v>67</v>
      </c>
      <c r="C8" s="83"/>
      <c r="D8" s="81"/>
      <c r="E8" s="81"/>
      <c r="F8" s="1" t="s">
        <v>61</v>
      </c>
      <c r="G8" s="1" t="s">
        <v>62</v>
      </c>
      <c r="H8" s="73"/>
    </row>
    <row r="9" spans="1:8" ht="15.75">
      <c r="A9" s="65">
        <v>1</v>
      </c>
      <c r="B9" s="90" t="s">
        <v>231</v>
      </c>
      <c r="C9" s="91"/>
      <c r="D9" s="91"/>
      <c r="E9" s="91"/>
      <c r="F9" s="91"/>
      <c r="G9" s="91"/>
      <c r="H9" s="92"/>
    </row>
    <row r="10" spans="1:8" ht="77.25" customHeight="1">
      <c r="A10" s="66" t="s">
        <v>35</v>
      </c>
      <c r="B10" s="11" t="s">
        <v>23</v>
      </c>
      <c r="C10" s="12" t="s">
        <v>95</v>
      </c>
      <c r="D10" s="15">
        <v>1</v>
      </c>
      <c r="E10" s="6" t="s">
        <v>53</v>
      </c>
      <c r="F10" s="156"/>
      <c r="G10" s="10">
        <f>ROUND(F10+(F10*$H$6),2)</f>
        <v>0</v>
      </c>
      <c r="H10" s="67">
        <f>ROUND(D10*G10,2)</f>
        <v>0</v>
      </c>
    </row>
    <row r="11" spans="1:12" ht="36.75" customHeight="1">
      <c r="A11" s="66" t="s">
        <v>51</v>
      </c>
      <c r="B11" s="11" t="s">
        <v>49</v>
      </c>
      <c r="C11" s="12" t="s">
        <v>96</v>
      </c>
      <c r="D11" s="15">
        <v>2</v>
      </c>
      <c r="E11" s="6" t="s">
        <v>50</v>
      </c>
      <c r="F11" s="156"/>
      <c r="G11" s="10">
        <f>ROUND(F11+(F11*$H$6),2)</f>
        <v>0</v>
      </c>
      <c r="H11" s="67">
        <f>ROUND(D11*G11,2)</f>
        <v>0</v>
      </c>
      <c r="K11" s="7">
        <v>1</v>
      </c>
      <c r="L11" s="7" t="str">
        <f>B9</f>
        <v>SERVIÇOS PRELIMINARES</v>
      </c>
    </row>
    <row r="12" spans="1:12" ht="27" customHeight="1">
      <c r="A12" s="66" t="s">
        <v>52</v>
      </c>
      <c r="B12" s="11" t="s">
        <v>17</v>
      </c>
      <c r="C12" s="13" t="s">
        <v>18</v>
      </c>
      <c r="D12" s="15">
        <v>779</v>
      </c>
      <c r="E12" s="6" t="s">
        <v>56</v>
      </c>
      <c r="F12" s="156"/>
      <c r="G12" s="10">
        <f>ROUND(F12+(F12*$H$6),2)</f>
        <v>0</v>
      </c>
      <c r="H12" s="67">
        <f>ROUND(D12*G12,2)</f>
        <v>0</v>
      </c>
      <c r="K12" s="7">
        <v>2</v>
      </c>
      <c r="L12" s="7" t="str">
        <f>B14</f>
        <v>FUNDAÇÃO - ESTRUTURA DE CONCRETO</v>
      </c>
    </row>
    <row r="13" spans="1:12" ht="33" customHeight="1">
      <c r="A13" s="77" t="s">
        <v>64</v>
      </c>
      <c r="B13" s="78"/>
      <c r="C13" s="78"/>
      <c r="D13" s="78"/>
      <c r="E13" s="78"/>
      <c r="F13" s="78"/>
      <c r="G13" s="79"/>
      <c r="H13" s="68">
        <f>SUM(H10:H12)</f>
        <v>0</v>
      </c>
      <c r="K13" s="7">
        <v>3</v>
      </c>
      <c r="L13" s="7" t="str">
        <f>B23</f>
        <v>ALAMBRADOS - ESQUADRIAS</v>
      </c>
    </row>
    <row r="14" spans="1:12" ht="15.75">
      <c r="A14" s="66">
        <v>2</v>
      </c>
      <c r="B14" s="90" t="s">
        <v>94</v>
      </c>
      <c r="C14" s="91"/>
      <c r="D14" s="91"/>
      <c r="E14" s="91"/>
      <c r="F14" s="91"/>
      <c r="G14" s="91"/>
      <c r="H14" s="92"/>
      <c r="K14" s="7">
        <v>4</v>
      </c>
      <c r="L14" s="7" t="str">
        <f>B28</f>
        <v>ALVENARIA</v>
      </c>
    </row>
    <row r="15" spans="1:12" ht="25.5" customHeight="1">
      <c r="A15" s="66" t="s">
        <v>36</v>
      </c>
      <c r="B15" s="11" t="s">
        <v>19</v>
      </c>
      <c r="C15" s="12" t="s">
        <v>20</v>
      </c>
      <c r="D15" s="16">
        <v>3.86</v>
      </c>
      <c r="E15" s="6" t="s">
        <v>57</v>
      </c>
      <c r="F15" s="156"/>
      <c r="G15" s="10">
        <f aca="true" t="shared" si="0" ref="G15:G21">ROUND(F15+(F15*$H$6),2)</f>
        <v>0</v>
      </c>
      <c r="H15" s="67">
        <f aca="true" t="shared" si="1" ref="H15:H21">ROUND(D15*G15,2)</f>
        <v>0</v>
      </c>
      <c r="K15" s="7">
        <v>5</v>
      </c>
      <c r="L15" s="7" t="str">
        <f>B32</f>
        <v>COBERTURA</v>
      </c>
    </row>
    <row r="16" spans="1:12" ht="25.5" customHeight="1">
      <c r="A16" s="66" t="s">
        <v>71</v>
      </c>
      <c r="B16" s="11" t="s">
        <v>21</v>
      </c>
      <c r="C16" s="12" t="s">
        <v>22</v>
      </c>
      <c r="D16" s="16">
        <v>5.39</v>
      </c>
      <c r="E16" s="6" t="s">
        <v>56</v>
      </c>
      <c r="F16" s="156"/>
      <c r="G16" s="10">
        <f t="shared" si="0"/>
        <v>0</v>
      </c>
      <c r="H16" s="67">
        <f t="shared" si="1"/>
        <v>0</v>
      </c>
      <c r="K16" s="7">
        <v>6</v>
      </c>
      <c r="L16" s="7" t="str">
        <f>B36</f>
        <v>ÁGUAS PLUVIAS</v>
      </c>
    </row>
    <row r="17" spans="1:12" ht="25.5" customHeight="1">
      <c r="A17" s="66" t="s">
        <v>74</v>
      </c>
      <c r="B17" s="6" t="s">
        <v>27</v>
      </c>
      <c r="C17" s="2" t="s">
        <v>97</v>
      </c>
      <c r="D17" s="16">
        <v>252</v>
      </c>
      <c r="E17" s="5" t="s">
        <v>55</v>
      </c>
      <c r="F17" s="156"/>
      <c r="G17" s="10">
        <f t="shared" si="0"/>
        <v>0</v>
      </c>
      <c r="H17" s="67">
        <f t="shared" si="1"/>
        <v>0</v>
      </c>
      <c r="K17" s="7">
        <v>7</v>
      </c>
      <c r="L17" s="7" t="str">
        <f>B40</f>
        <v>REVESTIMENTOS</v>
      </c>
    </row>
    <row r="18" spans="1:12" ht="25.5" customHeight="1">
      <c r="A18" s="66" t="s">
        <v>75</v>
      </c>
      <c r="B18" s="6" t="s">
        <v>195</v>
      </c>
      <c r="C18" s="2" t="s">
        <v>196</v>
      </c>
      <c r="D18" s="16">
        <v>34</v>
      </c>
      <c r="E18" s="5" t="s">
        <v>55</v>
      </c>
      <c r="F18" s="156"/>
      <c r="G18" s="10">
        <f>ROUND(F18+(F18*$H$6),2)</f>
        <v>0</v>
      </c>
      <c r="H18" s="67">
        <f>ROUND(D18*G18,2)</f>
        <v>0</v>
      </c>
      <c r="K18" s="7">
        <v>8</v>
      </c>
      <c r="L18" s="7" t="str">
        <f>B44</f>
        <v>INSTALAÇÕES ELÉTRICAS</v>
      </c>
    </row>
    <row r="19" spans="1:12" ht="40.5" customHeight="1">
      <c r="A19" s="66" t="s">
        <v>76</v>
      </c>
      <c r="B19" s="6" t="s">
        <v>24</v>
      </c>
      <c r="C19" s="2" t="s">
        <v>98</v>
      </c>
      <c r="D19" s="16">
        <v>52.12</v>
      </c>
      <c r="E19" s="6" t="s">
        <v>56</v>
      </c>
      <c r="F19" s="156"/>
      <c r="G19" s="10">
        <f t="shared" si="0"/>
        <v>0</v>
      </c>
      <c r="H19" s="67">
        <f t="shared" si="1"/>
        <v>0</v>
      </c>
      <c r="K19" s="7">
        <v>9</v>
      </c>
      <c r="L19" s="7" t="str">
        <f>B61</f>
        <v>PISOS</v>
      </c>
    </row>
    <row r="20" spans="1:12" ht="46.5" customHeight="1">
      <c r="A20" s="66" t="s">
        <v>77</v>
      </c>
      <c r="B20" s="6" t="s">
        <v>25</v>
      </c>
      <c r="C20" s="12" t="s">
        <v>99</v>
      </c>
      <c r="D20" s="16">
        <v>6.82</v>
      </c>
      <c r="E20" s="6" t="s">
        <v>57</v>
      </c>
      <c r="F20" s="156"/>
      <c r="G20" s="10">
        <f t="shared" si="0"/>
        <v>0</v>
      </c>
      <c r="H20" s="67">
        <f t="shared" si="1"/>
        <v>0</v>
      </c>
      <c r="K20" s="7">
        <v>10</v>
      </c>
      <c r="L20" s="7" t="str">
        <f>B69</f>
        <v>PINTURA</v>
      </c>
    </row>
    <row r="21" spans="1:12" ht="45" customHeight="1">
      <c r="A21" s="66" t="s">
        <v>199</v>
      </c>
      <c r="B21" s="6" t="s">
        <v>26</v>
      </c>
      <c r="C21" s="2" t="s">
        <v>100</v>
      </c>
      <c r="D21" s="16">
        <v>718</v>
      </c>
      <c r="E21" s="5" t="s">
        <v>4</v>
      </c>
      <c r="F21" s="156"/>
      <c r="G21" s="10">
        <f t="shared" si="0"/>
        <v>0</v>
      </c>
      <c r="H21" s="67">
        <f t="shared" si="1"/>
        <v>0</v>
      </c>
      <c r="K21" s="7">
        <v>11</v>
      </c>
      <c r="L21" s="7" t="str">
        <f>B76</f>
        <v>COMBATE A INCÊNDIO E PÂNICO</v>
      </c>
    </row>
    <row r="22" spans="1:12" ht="33" customHeight="1">
      <c r="A22" s="77" t="s">
        <v>64</v>
      </c>
      <c r="B22" s="78"/>
      <c r="C22" s="78"/>
      <c r="D22" s="78"/>
      <c r="E22" s="78"/>
      <c r="F22" s="78"/>
      <c r="G22" s="79"/>
      <c r="H22" s="68">
        <f>SUM(H15:H21)</f>
        <v>0</v>
      </c>
      <c r="K22" s="7">
        <v>12</v>
      </c>
      <c r="L22" s="7" t="str">
        <f>B84</f>
        <v>EQUIPAMENTOS ESPORTIVOS</v>
      </c>
    </row>
    <row r="23" spans="1:12" ht="15.75">
      <c r="A23" s="66">
        <v>3</v>
      </c>
      <c r="B23" s="90" t="s">
        <v>93</v>
      </c>
      <c r="C23" s="91"/>
      <c r="D23" s="91"/>
      <c r="E23" s="91"/>
      <c r="F23" s="91"/>
      <c r="G23" s="91"/>
      <c r="H23" s="92"/>
      <c r="K23" s="7">
        <v>13</v>
      </c>
      <c r="L23" s="7" t="str">
        <f>B88</f>
        <v>LIMPEZA GERAL</v>
      </c>
    </row>
    <row r="24" spans="1:8" ht="47.25" customHeight="1">
      <c r="A24" s="66" t="s">
        <v>37</v>
      </c>
      <c r="B24" s="6" t="s">
        <v>101</v>
      </c>
      <c r="C24" s="12" t="s">
        <v>102</v>
      </c>
      <c r="D24" s="16">
        <v>47.09</v>
      </c>
      <c r="E24" s="6" t="s">
        <v>55</v>
      </c>
      <c r="F24" s="156"/>
      <c r="G24" s="10">
        <f>ROUND(F24+(F24*$H$6),2)</f>
        <v>0</v>
      </c>
      <c r="H24" s="67">
        <f>ROUND(D24*G24,2)</f>
        <v>0</v>
      </c>
    </row>
    <row r="25" spans="1:8" ht="53.25" customHeight="1">
      <c r="A25" s="66" t="s">
        <v>38</v>
      </c>
      <c r="B25" s="6" t="s">
        <v>147</v>
      </c>
      <c r="C25" s="14" t="s">
        <v>148</v>
      </c>
      <c r="D25" s="16">
        <v>30.85</v>
      </c>
      <c r="E25" s="6" t="s">
        <v>55</v>
      </c>
      <c r="F25" s="156"/>
      <c r="G25" s="10">
        <f>ROUND(F25+(F25*$H$6),2)</f>
        <v>0</v>
      </c>
      <c r="H25" s="67">
        <f>ROUND(D25*G25,2)</f>
        <v>0</v>
      </c>
    </row>
    <row r="26" spans="1:8" ht="45.75" customHeight="1">
      <c r="A26" s="66" t="s">
        <v>121</v>
      </c>
      <c r="B26" s="6" t="s">
        <v>11</v>
      </c>
      <c r="C26" s="2" t="s">
        <v>103</v>
      </c>
      <c r="D26" s="16">
        <v>4.4</v>
      </c>
      <c r="E26" s="6" t="s">
        <v>56</v>
      </c>
      <c r="F26" s="156"/>
      <c r="G26" s="10">
        <f>ROUND(F26+(F26*$H$6),2)</f>
        <v>0</v>
      </c>
      <c r="H26" s="67">
        <f>ROUND(D26*G26,2)</f>
        <v>0</v>
      </c>
    </row>
    <row r="27" spans="1:8" ht="35.25" customHeight="1">
      <c r="A27" s="74" t="s">
        <v>64</v>
      </c>
      <c r="B27" s="75"/>
      <c r="C27" s="75"/>
      <c r="D27" s="75"/>
      <c r="E27" s="75"/>
      <c r="F27" s="75"/>
      <c r="G27" s="76"/>
      <c r="H27" s="68">
        <f>SUM(H24:H26)</f>
        <v>0</v>
      </c>
    </row>
    <row r="28" spans="1:8" ht="15.75">
      <c r="A28" s="66">
        <v>4</v>
      </c>
      <c r="B28" s="90" t="s">
        <v>92</v>
      </c>
      <c r="C28" s="91"/>
      <c r="D28" s="91"/>
      <c r="E28" s="91"/>
      <c r="F28" s="91"/>
      <c r="G28" s="91"/>
      <c r="H28" s="92"/>
    </row>
    <row r="29" spans="1:8" ht="49.5" customHeight="1">
      <c r="A29" s="66" t="s">
        <v>39</v>
      </c>
      <c r="B29" s="6" t="s">
        <v>54</v>
      </c>
      <c r="C29" s="12" t="s">
        <v>187</v>
      </c>
      <c r="D29" s="16">
        <v>77.16</v>
      </c>
      <c r="E29" s="6" t="s">
        <v>56</v>
      </c>
      <c r="F29" s="156"/>
      <c r="G29" s="10">
        <f>ROUND(F29+(F29*$H$6),2)</f>
        <v>0</v>
      </c>
      <c r="H29" s="67">
        <f>ROUND(D29*G29,2)</f>
        <v>0</v>
      </c>
    </row>
    <row r="30" spans="1:8" ht="51.75" customHeight="1">
      <c r="A30" s="66" t="s">
        <v>200</v>
      </c>
      <c r="B30" s="6" t="s">
        <v>193</v>
      </c>
      <c r="C30" s="12" t="s">
        <v>194</v>
      </c>
      <c r="D30" s="16">
        <v>73.73</v>
      </c>
      <c r="E30" s="6" t="s">
        <v>55</v>
      </c>
      <c r="F30" s="156"/>
      <c r="G30" s="10">
        <f>ROUND(F30+(F30*$H$6),2)</f>
        <v>0</v>
      </c>
      <c r="H30" s="67">
        <f>ROUND(D30*G30,2)</f>
        <v>0</v>
      </c>
    </row>
    <row r="31" spans="1:8" ht="30" customHeight="1">
      <c r="A31" s="77" t="s">
        <v>64</v>
      </c>
      <c r="B31" s="78"/>
      <c r="C31" s="78"/>
      <c r="D31" s="78"/>
      <c r="E31" s="78"/>
      <c r="F31" s="78"/>
      <c r="G31" s="79"/>
      <c r="H31" s="68">
        <f>SUM(H29:H30)</f>
        <v>0</v>
      </c>
    </row>
    <row r="32" spans="1:8" ht="15.75">
      <c r="A32" s="66">
        <v>5</v>
      </c>
      <c r="B32" s="90" t="s">
        <v>91</v>
      </c>
      <c r="C32" s="91"/>
      <c r="D32" s="91"/>
      <c r="E32" s="91"/>
      <c r="F32" s="91"/>
      <c r="G32" s="91"/>
      <c r="H32" s="92"/>
    </row>
    <row r="33" spans="1:8" ht="45" customHeight="1">
      <c r="A33" s="66" t="s">
        <v>40</v>
      </c>
      <c r="B33" s="11" t="s">
        <v>5</v>
      </c>
      <c r="C33" s="12" t="s">
        <v>69</v>
      </c>
      <c r="D33" s="16">
        <v>779</v>
      </c>
      <c r="E33" s="6" t="s">
        <v>56</v>
      </c>
      <c r="F33" s="156"/>
      <c r="G33" s="10">
        <f>ROUND(F33+(F33*$H$6),2)</f>
        <v>0</v>
      </c>
      <c r="H33" s="67">
        <f>ROUND(D33*G33,2)</f>
        <v>0</v>
      </c>
    </row>
    <row r="34" spans="1:8" ht="49.5" customHeight="1">
      <c r="A34" s="66" t="s">
        <v>41</v>
      </c>
      <c r="B34" s="6" t="s">
        <v>10</v>
      </c>
      <c r="C34" s="12" t="s">
        <v>104</v>
      </c>
      <c r="D34" s="16">
        <v>865</v>
      </c>
      <c r="E34" s="6" t="s">
        <v>56</v>
      </c>
      <c r="F34" s="156"/>
      <c r="G34" s="10">
        <f>ROUND(F34+(F34*$H$6),2)</f>
        <v>0</v>
      </c>
      <c r="H34" s="67">
        <f>ROUND(D34*G34,2)</f>
        <v>0</v>
      </c>
    </row>
    <row r="35" spans="1:8" ht="35.25" customHeight="1">
      <c r="A35" s="77" t="s">
        <v>64</v>
      </c>
      <c r="B35" s="78"/>
      <c r="C35" s="78"/>
      <c r="D35" s="78"/>
      <c r="E35" s="78"/>
      <c r="F35" s="78"/>
      <c r="G35" s="79"/>
      <c r="H35" s="68">
        <f>SUM(H33:H34)</f>
        <v>0</v>
      </c>
    </row>
    <row r="36" spans="1:8" ht="15.75">
      <c r="A36" s="66">
        <v>6</v>
      </c>
      <c r="B36" s="90" t="s">
        <v>90</v>
      </c>
      <c r="C36" s="91"/>
      <c r="D36" s="91"/>
      <c r="E36" s="91"/>
      <c r="F36" s="91"/>
      <c r="G36" s="91"/>
      <c r="H36" s="92"/>
    </row>
    <row r="37" spans="1:8" ht="35.25" customHeight="1">
      <c r="A37" s="66" t="s">
        <v>42</v>
      </c>
      <c r="B37" s="6" t="s">
        <v>12</v>
      </c>
      <c r="C37" s="2" t="s">
        <v>13</v>
      </c>
      <c r="D37" s="16">
        <v>62.79</v>
      </c>
      <c r="E37" s="6" t="s">
        <v>55</v>
      </c>
      <c r="F37" s="156"/>
      <c r="G37" s="10">
        <f>ROUND(F37+(F37*$H$6),2)</f>
        <v>0</v>
      </c>
      <c r="H37" s="67">
        <f>ROUND(D37*G37,2)</f>
        <v>0</v>
      </c>
    </row>
    <row r="38" spans="1:8" ht="45" customHeight="1">
      <c r="A38" s="66" t="s">
        <v>72</v>
      </c>
      <c r="B38" s="6" t="s">
        <v>9</v>
      </c>
      <c r="C38" s="12" t="s">
        <v>105</v>
      </c>
      <c r="D38" s="16">
        <v>84</v>
      </c>
      <c r="E38" s="6" t="s">
        <v>55</v>
      </c>
      <c r="F38" s="156"/>
      <c r="G38" s="10">
        <f>ROUND(F38+(F38*$H$6),2)</f>
        <v>0</v>
      </c>
      <c r="H38" s="67">
        <f>ROUND(D38*G38,2)</f>
        <v>0</v>
      </c>
    </row>
    <row r="39" spans="1:8" ht="28.5" customHeight="1">
      <c r="A39" s="77" t="s">
        <v>64</v>
      </c>
      <c r="B39" s="78"/>
      <c r="C39" s="78"/>
      <c r="D39" s="78"/>
      <c r="E39" s="78"/>
      <c r="F39" s="78"/>
      <c r="G39" s="79"/>
      <c r="H39" s="68">
        <f>SUM(H37:H38)</f>
        <v>0</v>
      </c>
    </row>
    <row r="40" spans="1:8" ht="15.75">
      <c r="A40" s="66">
        <v>7</v>
      </c>
      <c r="B40" s="90" t="s">
        <v>89</v>
      </c>
      <c r="C40" s="91"/>
      <c r="D40" s="91"/>
      <c r="E40" s="91"/>
      <c r="F40" s="91"/>
      <c r="G40" s="91"/>
      <c r="H40" s="92"/>
    </row>
    <row r="41" spans="1:8" ht="45.75" customHeight="1">
      <c r="A41" s="66" t="s">
        <v>43</v>
      </c>
      <c r="B41" s="11" t="s">
        <v>15</v>
      </c>
      <c r="C41" s="12" t="s">
        <v>106</v>
      </c>
      <c r="D41" s="16">
        <v>137.26</v>
      </c>
      <c r="E41" s="6" t="s">
        <v>56</v>
      </c>
      <c r="F41" s="156"/>
      <c r="G41" s="10">
        <f>ROUND(F41+(F41*$H$6),2)</f>
        <v>0</v>
      </c>
      <c r="H41" s="67">
        <f>ROUND(D41*G41,2)</f>
        <v>0</v>
      </c>
    </row>
    <row r="42" spans="1:8" ht="46.5" customHeight="1">
      <c r="A42" s="66" t="s">
        <v>58</v>
      </c>
      <c r="B42" s="11" t="s">
        <v>16</v>
      </c>
      <c r="C42" s="12" t="s">
        <v>107</v>
      </c>
      <c r="D42" s="16">
        <v>256.02</v>
      </c>
      <c r="E42" s="6" t="s">
        <v>56</v>
      </c>
      <c r="F42" s="156"/>
      <c r="G42" s="10">
        <f>ROUND(F42+(F42*$H$6),2)</f>
        <v>0</v>
      </c>
      <c r="H42" s="67">
        <f>ROUND(D42*G42,2)</f>
        <v>0</v>
      </c>
    </row>
    <row r="43" spans="1:8" ht="37.5" customHeight="1">
      <c r="A43" s="77" t="s">
        <v>64</v>
      </c>
      <c r="B43" s="78"/>
      <c r="C43" s="78"/>
      <c r="D43" s="78"/>
      <c r="E43" s="78"/>
      <c r="F43" s="78"/>
      <c r="G43" s="79"/>
      <c r="H43" s="68">
        <f>SUM(H41:H42)</f>
        <v>0</v>
      </c>
    </row>
    <row r="44" spans="1:8" ht="15.75">
      <c r="A44" s="66">
        <v>8</v>
      </c>
      <c r="B44" s="90" t="s">
        <v>88</v>
      </c>
      <c r="C44" s="91"/>
      <c r="D44" s="91"/>
      <c r="E44" s="91"/>
      <c r="F44" s="91"/>
      <c r="G44" s="91"/>
      <c r="H44" s="92"/>
    </row>
    <row r="45" spans="1:8" ht="33" customHeight="1">
      <c r="A45" s="66" t="s">
        <v>44</v>
      </c>
      <c r="B45" s="11" t="s">
        <v>31</v>
      </c>
      <c r="C45" s="2" t="s">
        <v>30</v>
      </c>
      <c r="D45" s="16">
        <v>1</v>
      </c>
      <c r="E45" s="5" t="s">
        <v>53</v>
      </c>
      <c r="F45" s="156"/>
      <c r="G45" s="10">
        <f aca="true" t="shared" si="2" ref="G45:G59">ROUND(F45+(F45*$H$6),2)</f>
        <v>0</v>
      </c>
      <c r="H45" s="67">
        <f aca="true" t="shared" si="3" ref="H45:H59">ROUND(D45*G45,2)</f>
        <v>0</v>
      </c>
    </row>
    <row r="46" spans="1:8" ht="30" customHeight="1">
      <c r="A46" s="66" t="s">
        <v>73</v>
      </c>
      <c r="B46" s="11" t="s">
        <v>32</v>
      </c>
      <c r="C46" s="12" t="s">
        <v>33</v>
      </c>
      <c r="D46" s="16">
        <v>17</v>
      </c>
      <c r="E46" s="5" t="s">
        <v>53</v>
      </c>
      <c r="F46" s="156"/>
      <c r="G46" s="10">
        <f t="shared" si="2"/>
        <v>0</v>
      </c>
      <c r="H46" s="67">
        <f t="shared" si="3"/>
        <v>0</v>
      </c>
    </row>
    <row r="47" spans="1:8" ht="36" customHeight="1">
      <c r="A47" s="66" t="s">
        <v>78</v>
      </c>
      <c r="B47" s="11" t="s">
        <v>120</v>
      </c>
      <c r="C47" s="14" t="s">
        <v>119</v>
      </c>
      <c r="D47" s="16">
        <v>12</v>
      </c>
      <c r="E47" s="5" t="s">
        <v>53</v>
      </c>
      <c r="F47" s="157"/>
      <c r="G47" s="10">
        <f t="shared" si="2"/>
        <v>0</v>
      </c>
      <c r="H47" s="67">
        <f t="shared" si="3"/>
        <v>0</v>
      </c>
    </row>
    <row r="48" spans="1:8" ht="39" customHeight="1">
      <c r="A48" s="66" t="s">
        <v>79</v>
      </c>
      <c r="B48" s="11" t="s">
        <v>34</v>
      </c>
      <c r="C48" s="2" t="s">
        <v>108</v>
      </c>
      <c r="D48" s="16">
        <v>7</v>
      </c>
      <c r="E48" s="5" t="s">
        <v>53</v>
      </c>
      <c r="F48" s="156"/>
      <c r="G48" s="10">
        <f t="shared" si="2"/>
        <v>0</v>
      </c>
      <c r="H48" s="67">
        <f t="shared" si="3"/>
        <v>0</v>
      </c>
    </row>
    <row r="49" spans="1:8" ht="48.75" customHeight="1">
      <c r="A49" s="66" t="s">
        <v>80</v>
      </c>
      <c r="B49" s="6" t="s">
        <v>109</v>
      </c>
      <c r="C49" s="12" t="s">
        <v>110</v>
      </c>
      <c r="D49" s="16">
        <v>1795.1</v>
      </c>
      <c r="E49" s="6" t="s">
        <v>55</v>
      </c>
      <c r="F49" s="156"/>
      <c r="G49" s="10">
        <f t="shared" si="2"/>
        <v>0</v>
      </c>
      <c r="H49" s="67">
        <f t="shared" si="3"/>
        <v>0</v>
      </c>
    </row>
    <row r="50" spans="1:8" ht="39.75" customHeight="1">
      <c r="A50" s="66" t="s">
        <v>81</v>
      </c>
      <c r="B50" s="6" t="s">
        <v>152</v>
      </c>
      <c r="C50" s="12" t="s">
        <v>153</v>
      </c>
      <c r="D50" s="16">
        <v>29</v>
      </c>
      <c r="E50" s="6" t="s">
        <v>55</v>
      </c>
      <c r="F50" s="156"/>
      <c r="G50" s="10">
        <f t="shared" si="2"/>
        <v>0</v>
      </c>
      <c r="H50" s="67">
        <f t="shared" si="3"/>
        <v>0</v>
      </c>
    </row>
    <row r="51" spans="1:8" ht="48" customHeight="1">
      <c r="A51" s="66" t="s">
        <v>82</v>
      </c>
      <c r="B51" s="6" t="s">
        <v>154</v>
      </c>
      <c r="C51" s="12" t="s">
        <v>155</v>
      </c>
      <c r="D51" s="16">
        <v>10</v>
      </c>
      <c r="E51" s="6" t="s">
        <v>53</v>
      </c>
      <c r="F51" s="156"/>
      <c r="G51" s="10">
        <f>ROUND(F51+(F51*$H$6),2)</f>
        <v>0</v>
      </c>
      <c r="H51" s="67">
        <f>ROUND(D51*G51,2)</f>
        <v>0</v>
      </c>
    </row>
    <row r="52" spans="1:8" ht="43.5" customHeight="1">
      <c r="A52" s="66" t="s">
        <v>83</v>
      </c>
      <c r="B52" s="6" t="s">
        <v>156</v>
      </c>
      <c r="C52" s="12" t="s">
        <v>157</v>
      </c>
      <c r="D52" s="16">
        <v>2</v>
      </c>
      <c r="E52" s="6" t="s">
        <v>53</v>
      </c>
      <c r="F52" s="156"/>
      <c r="G52" s="10">
        <f aca="true" t="shared" si="4" ref="G52:G58">ROUND(F52+(F52*$H$6),2)</f>
        <v>0</v>
      </c>
      <c r="H52" s="67">
        <f aca="true" t="shared" si="5" ref="H52:H58">ROUND(D52*G52,2)</f>
        <v>0</v>
      </c>
    </row>
    <row r="53" spans="1:8" ht="40.5" customHeight="1">
      <c r="A53" s="66" t="s">
        <v>151</v>
      </c>
      <c r="B53" s="6" t="s">
        <v>158</v>
      </c>
      <c r="C53" s="12" t="s">
        <v>159</v>
      </c>
      <c r="D53" s="16">
        <v>6</v>
      </c>
      <c r="E53" s="6" t="s">
        <v>53</v>
      </c>
      <c r="F53" s="156"/>
      <c r="G53" s="10">
        <f t="shared" si="4"/>
        <v>0</v>
      </c>
      <c r="H53" s="67">
        <f t="shared" si="5"/>
        <v>0</v>
      </c>
    </row>
    <row r="54" spans="1:8" ht="42" customHeight="1">
      <c r="A54" s="66" t="s">
        <v>170</v>
      </c>
      <c r="B54" s="6" t="s">
        <v>160</v>
      </c>
      <c r="C54" s="12" t="s">
        <v>161</v>
      </c>
      <c r="D54" s="16">
        <v>1</v>
      </c>
      <c r="E54" s="6" t="s">
        <v>55</v>
      </c>
      <c r="F54" s="156"/>
      <c r="G54" s="10">
        <f t="shared" si="4"/>
        <v>0</v>
      </c>
      <c r="H54" s="67">
        <f t="shared" si="5"/>
        <v>0</v>
      </c>
    </row>
    <row r="55" spans="1:8" ht="45" customHeight="1">
      <c r="A55" s="66" t="s">
        <v>171</v>
      </c>
      <c r="B55" s="6" t="s">
        <v>162</v>
      </c>
      <c r="C55" s="12" t="s">
        <v>163</v>
      </c>
      <c r="D55" s="16">
        <v>244.5</v>
      </c>
      <c r="E55" s="6" t="s">
        <v>55</v>
      </c>
      <c r="F55" s="156"/>
      <c r="G55" s="10">
        <f>ROUND(F55+(F55*$H$6),2)</f>
        <v>0</v>
      </c>
      <c r="H55" s="67">
        <f>ROUND(D55*G55,2)</f>
        <v>0</v>
      </c>
    </row>
    <row r="56" spans="1:8" ht="45" customHeight="1">
      <c r="A56" s="66" t="s">
        <v>172</v>
      </c>
      <c r="B56" s="6" t="s">
        <v>164</v>
      </c>
      <c r="C56" s="12" t="s">
        <v>165</v>
      </c>
      <c r="D56" s="16">
        <v>99.95</v>
      </c>
      <c r="E56" s="6" t="s">
        <v>55</v>
      </c>
      <c r="F56" s="156"/>
      <c r="G56" s="10">
        <f>ROUND(F56+(F56*$H$6),2)</f>
        <v>0</v>
      </c>
      <c r="H56" s="67">
        <f>ROUND(D56*G56,2)</f>
        <v>0</v>
      </c>
    </row>
    <row r="57" spans="1:8" ht="51" customHeight="1">
      <c r="A57" s="66" t="s">
        <v>173</v>
      </c>
      <c r="B57" s="6" t="s">
        <v>166</v>
      </c>
      <c r="C57" s="12" t="s">
        <v>167</v>
      </c>
      <c r="D57" s="16">
        <v>1.7</v>
      </c>
      <c r="E57" s="6" t="s">
        <v>55</v>
      </c>
      <c r="F57" s="156"/>
      <c r="G57" s="10">
        <f>ROUND(F57+(F57*$H$6),2)</f>
        <v>0</v>
      </c>
      <c r="H57" s="67">
        <f>ROUND(D57*G57,2)</f>
        <v>0</v>
      </c>
    </row>
    <row r="58" spans="1:8" ht="48" customHeight="1">
      <c r="A58" s="66" t="s">
        <v>174</v>
      </c>
      <c r="B58" s="6" t="s">
        <v>168</v>
      </c>
      <c r="C58" s="12" t="s">
        <v>169</v>
      </c>
      <c r="D58" s="16">
        <v>22.6</v>
      </c>
      <c r="E58" s="6" t="s">
        <v>55</v>
      </c>
      <c r="F58" s="156"/>
      <c r="G58" s="10">
        <f t="shared" si="4"/>
        <v>0</v>
      </c>
      <c r="H58" s="67">
        <f t="shared" si="5"/>
        <v>0</v>
      </c>
    </row>
    <row r="59" spans="1:8" ht="45" customHeight="1">
      <c r="A59" s="66" t="s">
        <v>175</v>
      </c>
      <c r="B59" s="11" t="s">
        <v>29</v>
      </c>
      <c r="C59" s="2" t="s">
        <v>111</v>
      </c>
      <c r="D59" s="16">
        <v>1</v>
      </c>
      <c r="E59" s="5" t="s">
        <v>53</v>
      </c>
      <c r="F59" s="156"/>
      <c r="G59" s="10">
        <f t="shared" si="2"/>
        <v>0</v>
      </c>
      <c r="H59" s="67">
        <f t="shared" si="3"/>
        <v>0</v>
      </c>
    </row>
    <row r="60" spans="1:8" ht="43.5" customHeight="1">
      <c r="A60" s="77" t="s">
        <v>64</v>
      </c>
      <c r="B60" s="78"/>
      <c r="C60" s="78"/>
      <c r="D60" s="78"/>
      <c r="E60" s="78"/>
      <c r="F60" s="78"/>
      <c r="G60" s="79"/>
      <c r="H60" s="68">
        <f>SUM(H45:H59)</f>
        <v>0</v>
      </c>
    </row>
    <row r="61" spans="1:8" ht="15.75">
      <c r="A61" s="66">
        <v>9</v>
      </c>
      <c r="B61" s="90" t="s">
        <v>87</v>
      </c>
      <c r="C61" s="91"/>
      <c r="D61" s="91"/>
      <c r="E61" s="91"/>
      <c r="F61" s="91"/>
      <c r="G61" s="91"/>
      <c r="H61" s="92"/>
    </row>
    <row r="62" spans="1:8" ht="49.5" customHeight="1">
      <c r="A62" s="66" t="s">
        <v>45</v>
      </c>
      <c r="B62" s="11" t="s">
        <v>176</v>
      </c>
      <c r="C62" s="12" t="s">
        <v>177</v>
      </c>
      <c r="D62" s="16">
        <v>586.15</v>
      </c>
      <c r="E62" s="5" t="s">
        <v>56</v>
      </c>
      <c r="F62" s="156"/>
      <c r="G62" s="10">
        <f aca="true" t="shared" si="6" ref="G62:G67">ROUND(F62+(F62*$H$6),2)</f>
        <v>0</v>
      </c>
      <c r="H62" s="67">
        <f aca="true" t="shared" si="7" ref="H62:H67">ROUND(D62*G62,2)</f>
        <v>0</v>
      </c>
    </row>
    <row r="63" spans="1:8" ht="39" customHeight="1">
      <c r="A63" s="66" t="s">
        <v>59</v>
      </c>
      <c r="B63" s="11" t="s">
        <v>124</v>
      </c>
      <c r="C63" s="12" t="s">
        <v>122</v>
      </c>
      <c r="D63" s="16">
        <v>166</v>
      </c>
      <c r="E63" s="5" t="s">
        <v>56</v>
      </c>
      <c r="F63" s="156"/>
      <c r="G63" s="10">
        <f t="shared" si="6"/>
        <v>0</v>
      </c>
      <c r="H63" s="67">
        <f t="shared" si="7"/>
        <v>0</v>
      </c>
    </row>
    <row r="64" spans="1:8" ht="60" customHeight="1">
      <c r="A64" s="66" t="s">
        <v>123</v>
      </c>
      <c r="B64" s="11" t="s">
        <v>118</v>
      </c>
      <c r="C64" s="12" t="s">
        <v>117</v>
      </c>
      <c r="D64" s="16">
        <v>166</v>
      </c>
      <c r="E64" s="5" t="s">
        <v>56</v>
      </c>
      <c r="F64" s="156"/>
      <c r="G64" s="10">
        <f t="shared" si="6"/>
        <v>0</v>
      </c>
      <c r="H64" s="67">
        <f t="shared" si="7"/>
        <v>0</v>
      </c>
    </row>
    <row r="65" spans="1:8" ht="45" customHeight="1">
      <c r="A65" s="66" t="s">
        <v>188</v>
      </c>
      <c r="B65" s="11" t="s">
        <v>189</v>
      </c>
      <c r="C65" s="12" t="s">
        <v>190</v>
      </c>
      <c r="D65" s="16">
        <v>17.15</v>
      </c>
      <c r="E65" s="5" t="s">
        <v>56</v>
      </c>
      <c r="F65" s="156"/>
      <c r="G65" s="10">
        <f t="shared" si="6"/>
        <v>0</v>
      </c>
      <c r="H65" s="67">
        <f t="shared" si="7"/>
        <v>0</v>
      </c>
    </row>
    <row r="66" spans="1:8" ht="59.25" customHeight="1">
      <c r="A66" s="66" t="s">
        <v>197</v>
      </c>
      <c r="B66" s="11" t="s">
        <v>191</v>
      </c>
      <c r="C66" s="12" t="s">
        <v>192</v>
      </c>
      <c r="D66" s="16">
        <v>17.8</v>
      </c>
      <c r="E66" s="5" t="s">
        <v>55</v>
      </c>
      <c r="F66" s="156"/>
      <c r="G66" s="10">
        <f t="shared" si="6"/>
        <v>0</v>
      </c>
      <c r="H66" s="67">
        <f t="shared" si="7"/>
        <v>0</v>
      </c>
    </row>
    <row r="67" spans="1:8" ht="75.75" customHeight="1">
      <c r="A67" s="66" t="s">
        <v>198</v>
      </c>
      <c r="B67" s="11" t="s">
        <v>226</v>
      </c>
      <c r="C67" s="12" t="s">
        <v>227</v>
      </c>
      <c r="D67" s="16">
        <v>16.63</v>
      </c>
      <c r="E67" s="5" t="s">
        <v>55</v>
      </c>
      <c r="F67" s="156"/>
      <c r="G67" s="10">
        <f t="shared" si="6"/>
        <v>0</v>
      </c>
      <c r="H67" s="67">
        <f t="shared" si="7"/>
        <v>0</v>
      </c>
    </row>
    <row r="68" spans="1:8" ht="28.5" customHeight="1">
      <c r="A68" s="77" t="s">
        <v>64</v>
      </c>
      <c r="B68" s="78"/>
      <c r="C68" s="78"/>
      <c r="D68" s="78"/>
      <c r="E68" s="78"/>
      <c r="F68" s="78"/>
      <c r="G68" s="79"/>
      <c r="H68" s="68">
        <f>SUM(H62:H67)</f>
        <v>0</v>
      </c>
    </row>
    <row r="69" spans="1:8" ht="15.75">
      <c r="A69" s="66">
        <v>10</v>
      </c>
      <c r="B69" s="90" t="s">
        <v>85</v>
      </c>
      <c r="C69" s="91"/>
      <c r="D69" s="91"/>
      <c r="E69" s="91"/>
      <c r="F69" s="91"/>
      <c r="G69" s="91"/>
      <c r="H69" s="92"/>
    </row>
    <row r="70" spans="1:8" ht="37.5" customHeight="1">
      <c r="A70" s="66" t="s">
        <v>46</v>
      </c>
      <c r="B70" s="11" t="s">
        <v>6</v>
      </c>
      <c r="C70" s="2" t="s">
        <v>112</v>
      </c>
      <c r="D70" s="16">
        <v>270.5</v>
      </c>
      <c r="E70" s="5" t="s">
        <v>56</v>
      </c>
      <c r="F70" s="156"/>
      <c r="G70" s="10">
        <f>ROUND(F70+(F70*$H$6),2)</f>
        <v>0</v>
      </c>
      <c r="H70" s="67">
        <f>ROUND(D70*G70,2)</f>
        <v>0</v>
      </c>
    </row>
    <row r="71" spans="1:8" ht="40.5" customHeight="1">
      <c r="A71" s="66" t="s">
        <v>47</v>
      </c>
      <c r="B71" s="11" t="s">
        <v>7</v>
      </c>
      <c r="C71" s="12" t="s">
        <v>113</v>
      </c>
      <c r="D71" s="16">
        <v>232.2</v>
      </c>
      <c r="E71" s="6" t="s">
        <v>55</v>
      </c>
      <c r="F71" s="156"/>
      <c r="G71" s="10">
        <f>ROUND(F71+(F71*$H$6),2)</f>
        <v>0</v>
      </c>
      <c r="H71" s="67">
        <f>ROUND(D71*G71,2)</f>
        <v>0</v>
      </c>
    </row>
    <row r="72" spans="1:8" ht="45" customHeight="1">
      <c r="A72" s="66" t="s">
        <v>84</v>
      </c>
      <c r="B72" s="11" t="s">
        <v>203</v>
      </c>
      <c r="C72" s="12" t="s">
        <v>204</v>
      </c>
      <c r="D72" s="16">
        <v>426.72</v>
      </c>
      <c r="E72" s="6" t="s">
        <v>56</v>
      </c>
      <c r="F72" s="156"/>
      <c r="G72" s="10">
        <f>ROUND(F72+(F72*$H$6),2)</f>
        <v>0</v>
      </c>
      <c r="H72" s="67">
        <f>ROUND(D72*G72,2)</f>
        <v>0</v>
      </c>
    </row>
    <row r="73" spans="1:8" ht="44.25" customHeight="1">
      <c r="A73" s="66" t="s">
        <v>201</v>
      </c>
      <c r="B73" s="11" t="s">
        <v>8</v>
      </c>
      <c r="C73" s="12" t="s">
        <v>114</v>
      </c>
      <c r="D73" s="16">
        <v>426.72</v>
      </c>
      <c r="E73" s="5" t="s">
        <v>56</v>
      </c>
      <c r="F73" s="156"/>
      <c r="G73" s="10">
        <f>ROUND(F73+(F73*$H$6),2)</f>
        <v>0</v>
      </c>
      <c r="H73" s="67">
        <f>ROUND(D73*G73,2)</f>
        <v>0</v>
      </c>
    </row>
    <row r="74" spans="1:8" ht="42" customHeight="1">
      <c r="A74" s="66" t="s">
        <v>202</v>
      </c>
      <c r="B74" s="11" t="s">
        <v>205</v>
      </c>
      <c r="C74" s="12" t="s">
        <v>206</v>
      </c>
      <c r="D74" s="16">
        <v>232.01</v>
      </c>
      <c r="E74" s="5" t="s">
        <v>56</v>
      </c>
      <c r="F74" s="156"/>
      <c r="G74" s="10">
        <f>ROUND(F74+(F74*$H$6),2)</f>
        <v>0</v>
      </c>
      <c r="H74" s="67">
        <f>ROUND(D74*G74,2)</f>
        <v>0</v>
      </c>
    </row>
    <row r="75" spans="1:8" ht="30" customHeight="1">
      <c r="A75" s="77" t="s">
        <v>64</v>
      </c>
      <c r="B75" s="78"/>
      <c r="C75" s="78"/>
      <c r="D75" s="78"/>
      <c r="E75" s="78"/>
      <c r="F75" s="78"/>
      <c r="G75" s="79"/>
      <c r="H75" s="68">
        <f>SUM(H70:H74)</f>
        <v>0</v>
      </c>
    </row>
    <row r="76" spans="1:8" ht="15.75">
      <c r="A76" s="66">
        <v>11</v>
      </c>
      <c r="B76" s="90" t="s">
        <v>131</v>
      </c>
      <c r="C76" s="91"/>
      <c r="D76" s="91"/>
      <c r="E76" s="91"/>
      <c r="F76" s="91"/>
      <c r="G76" s="91"/>
      <c r="H76" s="92"/>
    </row>
    <row r="77" spans="1:8" ht="39" customHeight="1">
      <c r="A77" s="66" t="s">
        <v>48</v>
      </c>
      <c r="B77" s="11" t="s">
        <v>134</v>
      </c>
      <c r="C77" s="12" t="s">
        <v>135</v>
      </c>
      <c r="D77" s="15">
        <v>2</v>
      </c>
      <c r="E77" s="5" t="s">
        <v>53</v>
      </c>
      <c r="F77" s="157"/>
      <c r="G77" s="10">
        <f aca="true" t="shared" si="8" ref="G77:G82">ROUND(F77+(F77*$H$6),2)</f>
        <v>0</v>
      </c>
      <c r="H77" s="67">
        <f aca="true" t="shared" si="9" ref="H77:H82">ROUND(D77*G77,2)</f>
        <v>0</v>
      </c>
    </row>
    <row r="78" spans="1:8" ht="32.25" customHeight="1">
      <c r="A78" s="66" t="s">
        <v>132</v>
      </c>
      <c r="B78" s="11" t="s">
        <v>136</v>
      </c>
      <c r="C78" s="12" t="s">
        <v>137</v>
      </c>
      <c r="D78" s="15">
        <v>8</v>
      </c>
      <c r="E78" s="5" t="s">
        <v>53</v>
      </c>
      <c r="F78" s="156"/>
      <c r="G78" s="10">
        <f t="shared" si="8"/>
        <v>0</v>
      </c>
      <c r="H78" s="67">
        <f t="shared" si="9"/>
        <v>0</v>
      </c>
    </row>
    <row r="79" spans="1:8" ht="32.25" customHeight="1">
      <c r="A79" s="66" t="s">
        <v>133</v>
      </c>
      <c r="B79" s="11" t="s">
        <v>141</v>
      </c>
      <c r="C79" s="12" t="s">
        <v>142</v>
      </c>
      <c r="D79" s="15">
        <v>2</v>
      </c>
      <c r="E79" s="5" t="s">
        <v>53</v>
      </c>
      <c r="F79" s="156"/>
      <c r="G79" s="10">
        <f t="shared" si="8"/>
        <v>0</v>
      </c>
      <c r="H79" s="67">
        <f t="shared" si="9"/>
        <v>0</v>
      </c>
    </row>
    <row r="80" spans="1:8" ht="32.25" customHeight="1">
      <c r="A80" s="66" t="s">
        <v>138</v>
      </c>
      <c r="B80" s="11" t="s">
        <v>143</v>
      </c>
      <c r="C80" s="12" t="s">
        <v>144</v>
      </c>
      <c r="D80" s="15">
        <v>8</v>
      </c>
      <c r="E80" s="5" t="s">
        <v>53</v>
      </c>
      <c r="F80" s="156"/>
      <c r="G80" s="10">
        <f t="shared" si="8"/>
        <v>0</v>
      </c>
      <c r="H80" s="67">
        <f t="shared" si="9"/>
        <v>0</v>
      </c>
    </row>
    <row r="81" spans="1:8" ht="32.25" customHeight="1">
      <c r="A81" s="66" t="s">
        <v>139</v>
      </c>
      <c r="B81" s="11" t="s">
        <v>145</v>
      </c>
      <c r="C81" s="12" t="s">
        <v>146</v>
      </c>
      <c r="D81" s="15">
        <v>2</v>
      </c>
      <c r="E81" s="5" t="s">
        <v>53</v>
      </c>
      <c r="F81" s="156"/>
      <c r="G81" s="10">
        <f t="shared" si="8"/>
        <v>0</v>
      </c>
      <c r="H81" s="67">
        <f t="shared" si="9"/>
        <v>0</v>
      </c>
    </row>
    <row r="82" spans="1:8" ht="32.25" customHeight="1">
      <c r="A82" s="66" t="s">
        <v>140</v>
      </c>
      <c r="B82" s="11" t="s">
        <v>149</v>
      </c>
      <c r="C82" s="12" t="s">
        <v>150</v>
      </c>
      <c r="D82" s="15">
        <v>2</v>
      </c>
      <c r="E82" s="5" t="s">
        <v>53</v>
      </c>
      <c r="F82" s="156"/>
      <c r="G82" s="10">
        <f t="shared" si="8"/>
        <v>0</v>
      </c>
      <c r="H82" s="67">
        <f t="shared" si="9"/>
        <v>0</v>
      </c>
    </row>
    <row r="83" spans="1:8" ht="32.25" customHeight="1">
      <c r="A83" s="77" t="s">
        <v>64</v>
      </c>
      <c r="B83" s="78"/>
      <c r="C83" s="78"/>
      <c r="D83" s="78"/>
      <c r="E83" s="78"/>
      <c r="F83" s="78"/>
      <c r="G83" s="79"/>
      <c r="H83" s="68">
        <f>SUM(H77:H82)</f>
        <v>0</v>
      </c>
    </row>
    <row r="84" spans="1:8" ht="15.75">
      <c r="A84" s="66">
        <v>12</v>
      </c>
      <c r="B84" s="90" t="s">
        <v>178</v>
      </c>
      <c r="C84" s="91"/>
      <c r="D84" s="91"/>
      <c r="E84" s="91"/>
      <c r="F84" s="91"/>
      <c r="G84" s="91"/>
      <c r="H84" s="92"/>
    </row>
    <row r="85" spans="1:8" ht="39.75" customHeight="1">
      <c r="A85" s="66" t="s">
        <v>179</v>
      </c>
      <c r="B85" s="11" t="s">
        <v>181</v>
      </c>
      <c r="C85" s="12" t="s">
        <v>182</v>
      </c>
      <c r="D85" s="15">
        <v>2</v>
      </c>
      <c r="E85" s="5" t="s">
        <v>53</v>
      </c>
      <c r="F85" s="156"/>
      <c r="G85" s="10">
        <f>ROUND(F85+(F85*$H$6),2)</f>
        <v>0</v>
      </c>
      <c r="H85" s="67">
        <f>ROUND(D85*G85,2)</f>
        <v>0</v>
      </c>
    </row>
    <row r="86" spans="1:8" ht="36.75" customHeight="1">
      <c r="A86" s="66" t="s">
        <v>180</v>
      </c>
      <c r="B86" s="11" t="s">
        <v>183</v>
      </c>
      <c r="C86" s="12" t="s">
        <v>184</v>
      </c>
      <c r="D86" s="15">
        <v>1</v>
      </c>
      <c r="E86" s="5" t="s">
        <v>185</v>
      </c>
      <c r="F86" s="156"/>
      <c r="G86" s="10">
        <f>ROUND(F86+(F86*$H$6),2)</f>
        <v>0</v>
      </c>
      <c r="H86" s="67">
        <f>ROUND(D86*G86,2)</f>
        <v>0</v>
      </c>
    </row>
    <row r="87" spans="1:8" ht="25.5" customHeight="1">
      <c r="A87" s="77" t="s">
        <v>64</v>
      </c>
      <c r="B87" s="78"/>
      <c r="C87" s="78"/>
      <c r="D87" s="78"/>
      <c r="E87" s="78"/>
      <c r="F87" s="78"/>
      <c r="G87" s="79"/>
      <c r="H87" s="68">
        <f>SUM(H85:H86)</f>
        <v>0</v>
      </c>
    </row>
    <row r="88" spans="1:8" ht="15.75">
      <c r="A88" s="66">
        <v>13</v>
      </c>
      <c r="B88" s="90" t="s">
        <v>86</v>
      </c>
      <c r="C88" s="91"/>
      <c r="D88" s="91"/>
      <c r="E88" s="91"/>
      <c r="F88" s="91"/>
      <c r="G88" s="91"/>
      <c r="H88" s="92"/>
    </row>
    <row r="89" spans="1:8" ht="25.5" customHeight="1">
      <c r="A89" s="66" t="s">
        <v>186</v>
      </c>
      <c r="B89" s="11" t="s">
        <v>14</v>
      </c>
      <c r="C89" s="14" t="s">
        <v>115</v>
      </c>
      <c r="D89" s="15">
        <v>779</v>
      </c>
      <c r="E89" s="17" t="s">
        <v>3</v>
      </c>
      <c r="F89" s="158"/>
      <c r="G89" s="10">
        <f>ROUND(F89+(F89*$H$6),2)</f>
        <v>0</v>
      </c>
      <c r="H89" s="67">
        <f>ROUND(D89*G89,2)</f>
        <v>0</v>
      </c>
    </row>
    <row r="90" spans="1:8" ht="25.5" customHeight="1">
      <c r="A90" s="74" t="s">
        <v>64</v>
      </c>
      <c r="B90" s="75"/>
      <c r="C90" s="75"/>
      <c r="D90" s="75"/>
      <c r="E90" s="75"/>
      <c r="F90" s="75"/>
      <c r="G90" s="76"/>
      <c r="H90" s="68">
        <f>SUM(H89)</f>
        <v>0</v>
      </c>
    </row>
    <row r="91" spans="1:8" ht="36.75" customHeight="1">
      <c r="A91" s="96" t="s">
        <v>68</v>
      </c>
      <c r="B91" s="97"/>
      <c r="C91" s="97"/>
      <c r="D91" s="97"/>
      <c r="E91" s="97"/>
      <c r="F91" s="97"/>
      <c r="G91" s="98"/>
      <c r="H91" s="69">
        <f>H13+H22+H27+H31+H35+H39+H43+H60+H68+H75+H83+H87+H90</f>
        <v>0</v>
      </c>
    </row>
    <row r="92" spans="1:8" ht="21.75" customHeight="1">
      <c r="A92" s="123"/>
      <c r="B92" s="123"/>
      <c r="C92" s="124"/>
      <c r="D92" s="125"/>
      <c r="E92" s="126"/>
      <c r="F92" s="127" t="s">
        <v>236</v>
      </c>
      <c r="G92" s="127"/>
      <c r="H92" s="128"/>
    </row>
    <row r="93" spans="1:8" ht="21.75" customHeight="1">
      <c r="A93" s="123"/>
      <c r="B93" s="123"/>
      <c r="C93" s="124"/>
      <c r="D93" s="125"/>
      <c r="E93" s="126"/>
      <c r="F93" s="127" t="s">
        <v>237</v>
      </c>
      <c r="G93" s="127"/>
      <c r="H93" s="128"/>
    </row>
    <row r="94" spans="1:10" ht="21.75" customHeight="1">
      <c r="A94" s="129"/>
      <c r="B94" s="130"/>
      <c r="C94" s="130"/>
      <c r="D94" s="130"/>
      <c r="E94" s="130"/>
      <c r="F94" s="130"/>
      <c r="G94" s="130"/>
      <c r="H94" s="131"/>
      <c r="J94" s="8">
        <f>SUM(H10:H90)/2</f>
        <v>0</v>
      </c>
    </row>
    <row r="95" spans="1:10" ht="21.75" customHeight="1">
      <c r="A95" s="132" t="s">
        <v>238</v>
      </c>
      <c r="B95" s="133"/>
      <c r="C95" s="133"/>
      <c r="D95" s="133"/>
      <c r="E95" s="134"/>
      <c r="F95" s="132" t="s">
        <v>239</v>
      </c>
      <c r="G95" s="133"/>
      <c r="H95" s="135"/>
      <c r="J95" s="8"/>
    </row>
    <row r="96" spans="1:8" s="70" customFormat="1" ht="21.75" customHeight="1">
      <c r="A96" s="130"/>
      <c r="B96" s="130"/>
      <c r="C96" s="130"/>
      <c r="D96" s="136"/>
      <c r="E96" s="136"/>
      <c r="F96" s="136"/>
      <c r="G96" s="137"/>
      <c r="H96" s="138"/>
    </row>
    <row r="97" spans="1:8" s="70" customFormat="1" ht="21.75" customHeight="1">
      <c r="A97" s="132" t="s">
        <v>240</v>
      </c>
      <c r="B97" s="133"/>
      <c r="C97" s="134"/>
      <c r="D97" s="139"/>
      <c r="E97" s="139"/>
      <c r="F97" s="139"/>
      <c r="G97" s="139"/>
      <c r="H97" s="140"/>
    </row>
    <row r="98" spans="1:8" s="70" customFormat="1" ht="15.75" customHeight="1">
      <c r="A98" s="130"/>
      <c r="B98" s="130"/>
      <c r="C98" s="130"/>
      <c r="D98" s="141"/>
      <c r="E98" s="141"/>
      <c r="F98" s="141"/>
      <c r="G98" s="141"/>
      <c r="H98" s="142"/>
    </row>
    <row r="99" spans="1:8" s="70" customFormat="1" ht="15.75" customHeight="1">
      <c r="A99" s="143" t="s">
        <v>241</v>
      </c>
      <c r="B99" s="130"/>
      <c r="C99" s="130"/>
      <c r="D99" s="141"/>
      <c r="E99" s="141"/>
      <c r="F99" s="141"/>
      <c r="G99" s="141"/>
      <c r="H99" s="142"/>
    </row>
    <row r="100" spans="1:8" s="70" customFormat="1" ht="15.75" customHeight="1">
      <c r="A100" s="143"/>
      <c r="B100" s="130"/>
      <c r="C100" s="130"/>
      <c r="D100" s="141"/>
      <c r="E100" s="141"/>
      <c r="F100" s="141"/>
      <c r="G100" s="141"/>
      <c r="H100" s="142"/>
    </row>
    <row r="101" spans="1:8" s="70" customFormat="1" ht="15.75" customHeight="1">
      <c r="A101" s="130"/>
      <c r="B101" s="130"/>
      <c r="C101" s="130"/>
      <c r="D101" s="141"/>
      <c r="E101" s="141"/>
      <c r="F101" s="141"/>
      <c r="G101" s="141"/>
      <c r="H101" s="142"/>
    </row>
    <row r="102" spans="1:8" s="70" customFormat="1" ht="15.75" customHeight="1">
      <c r="A102" s="130"/>
      <c r="B102" s="130"/>
      <c r="C102" s="144" t="s">
        <v>242</v>
      </c>
      <c r="D102" s="145" t="s">
        <v>243</v>
      </c>
      <c r="E102" s="145"/>
      <c r="F102" s="145"/>
      <c r="G102" s="145"/>
      <c r="H102" s="146"/>
    </row>
    <row r="103" spans="1:8" s="70" customFormat="1" ht="15.75" customHeight="1">
      <c r="A103" s="130"/>
      <c r="B103" s="130"/>
      <c r="C103" s="130"/>
      <c r="D103" s="147"/>
      <c r="E103" s="147"/>
      <c r="F103" s="147"/>
      <c r="G103" s="147"/>
      <c r="H103" s="148"/>
    </row>
    <row r="104" spans="1:8" ht="12.75">
      <c r="A104" s="130"/>
      <c r="B104" s="130"/>
      <c r="C104" s="130"/>
      <c r="D104" s="149"/>
      <c r="E104" s="149"/>
      <c r="F104" s="149"/>
      <c r="G104" s="149"/>
      <c r="H104" s="150"/>
    </row>
    <row r="105" spans="1:8" ht="13.5" thickBot="1">
      <c r="A105" s="151"/>
      <c r="B105" s="151"/>
      <c r="C105" s="151"/>
      <c r="D105" s="151"/>
      <c r="E105" s="151"/>
      <c r="F105" s="151"/>
      <c r="G105" s="151"/>
      <c r="H105" s="152"/>
    </row>
  </sheetData>
  <sheetProtection/>
  <mergeCells count="50">
    <mergeCell ref="F92:G92"/>
    <mergeCell ref="F93:G93"/>
    <mergeCell ref="A95:E95"/>
    <mergeCell ref="F95:H95"/>
    <mergeCell ref="A97:C97"/>
    <mergeCell ref="C1:H1"/>
    <mergeCell ref="C2:H2"/>
    <mergeCell ref="C3:H3"/>
    <mergeCell ref="A4:H4"/>
    <mergeCell ref="D102:H102"/>
    <mergeCell ref="D103:H103"/>
    <mergeCell ref="A43:G43"/>
    <mergeCell ref="A91:G91"/>
    <mergeCell ref="B61:H61"/>
    <mergeCell ref="B69:H69"/>
    <mergeCell ref="B76:H76"/>
    <mergeCell ref="B84:H84"/>
    <mergeCell ref="B88:H88"/>
    <mergeCell ref="A87:G87"/>
    <mergeCell ref="A75:G75"/>
    <mergeCell ref="A68:G68"/>
    <mergeCell ref="D7:D8"/>
    <mergeCell ref="B44:H44"/>
    <mergeCell ref="A22:G22"/>
    <mergeCell ref="A13:G13"/>
    <mergeCell ref="B9:H9"/>
    <mergeCell ref="B14:H14"/>
    <mergeCell ref="B23:H23"/>
    <mergeCell ref="B32:H32"/>
    <mergeCell ref="B28:H28"/>
    <mergeCell ref="A27:G27"/>
    <mergeCell ref="A5:C5"/>
    <mergeCell ref="A6:C6"/>
    <mergeCell ref="D5:E5"/>
    <mergeCell ref="D6:E6"/>
    <mergeCell ref="A39:G39"/>
    <mergeCell ref="A31:G31"/>
    <mergeCell ref="A35:G35"/>
    <mergeCell ref="B36:H36"/>
    <mergeCell ref="F5:G5"/>
    <mergeCell ref="F6:G6"/>
    <mergeCell ref="H7:H8"/>
    <mergeCell ref="A90:G90"/>
    <mergeCell ref="A83:G83"/>
    <mergeCell ref="A60:G60"/>
    <mergeCell ref="E7:E8"/>
    <mergeCell ref="F7:G7"/>
    <mergeCell ref="B40:H40"/>
    <mergeCell ref="A7:A8"/>
    <mergeCell ref="C7:C8"/>
  </mergeCells>
  <printOptions/>
  <pageMargins left="0.7" right="0.7" top="0.75" bottom="0.75" header="0.3" footer="0.3"/>
  <pageSetup fitToHeight="4" fitToWidth="1" horizontalDpi="300" verticalDpi="300" orientation="portrait" paperSize="9" scale="48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zoomScalePageLayoutView="0" workbookViewId="0" topLeftCell="A1">
      <selection activeCell="J36" sqref="J36"/>
    </sheetView>
  </sheetViews>
  <sheetFormatPr defaultColWidth="8.8515625" defaultRowHeight="12.75"/>
  <cols>
    <col min="1" max="1" width="13.00390625" style="18" customWidth="1"/>
    <col min="2" max="2" width="6.28125" style="18" customWidth="1"/>
    <col min="3" max="3" width="38.28125" style="23" customWidth="1"/>
    <col min="4" max="4" width="15.7109375" style="18" customWidth="1"/>
    <col min="5" max="5" width="15.7109375" style="24" customWidth="1"/>
    <col min="6" max="9" width="15.7109375" style="18" customWidth="1"/>
    <col min="10" max="10" width="8.8515625" style="18" customWidth="1"/>
    <col min="11" max="11" width="12.28125" style="18" customWidth="1"/>
    <col min="12" max="16384" width="8.8515625" style="18" customWidth="1"/>
  </cols>
  <sheetData>
    <row r="1" spans="2:9" ht="25.5">
      <c r="B1" s="115" t="s">
        <v>207</v>
      </c>
      <c r="C1" s="116"/>
      <c r="D1" s="116"/>
      <c r="E1" s="116"/>
      <c r="F1" s="116"/>
      <c r="G1" s="116"/>
      <c r="H1" s="116"/>
      <c r="I1" s="117"/>
    </row>
    <row r="2" spans="2:9" ht="20.25">
      <c r="B2" s="118" t="s">
        <v>235</v>
      </c>
      <c r="C2" s="119"/>
      <c r="D2" s="119"/>
      <c r="E2" s="119"/>
      <c r="F2" s="119"/>
      <c r="G2" s="119"/>
      <c r="H2" s="119"/>
      <c r="I2" s="120"/>
    </row>
    <row r="3" spans="2:9" ht="12.75">
      <c r="B3" s="19"/>
      <c r="C3" s="20" t="s">
        <v>208</v>
      </c>
      <c r="D3" s="121" t="s">
        <v>232</v>
      </c>
      <c r="E3" s="121"/>
      <c r="F3" s="121"/>
      <c r="G3" s="121"/>
      <c r="H3" s="20" t="s">
        <v>209</v>
      </c>
      <c r="I3" s="21" t="s">
        <v>233</v>
      </c>
    </row>
    <row r="4" spans="2:9" ht="15.75">
      <c r="B4" s="19"/>
      <c r="C4" s="20" t="s">
        <v>210</v>
      </c>
      <c r="D4" s="122">
        <f>Planilha!H91</f>
        <v>0</v>
      </c>
      <c r="E4" s="122"/>
      <c r="F4" s="122"/>
      <c r="G4" s="122"/>
      <c r="H4" s="20" t="s">
        <v>211</v>
      </c>
      <c r="I4" s="22" t="s">
        <v>234</v>
      </c>
    </row>
    <row r="5" spans="2:9" ht="12.75">
      <c r="B5" s="19"/>
      <c r="I5" s="25"/>
    </row>
    <row r="6" spans="2:16" ht="24">
      <c r="B6" s="26" t="s">
        <v>0</v>
      </c>
      <c r="C6" s="27" t="s">
        <v>212</v>
      </c>
      <c r="D6" s="28" t="s">
        <v>213</v>
      </c>
      <c r="E6" s="29" t="s">
        <v>214</v>
      </c>
      <c r="F6" s="30" t="s">
        <v>215</v>
      </c>
      <c r="G6" s="30" t="s">
        <v>216</v>
      </c>
      <c r="H6" s="30" t="s">
        <v>217</v>
      </c>
      <c r="I6" s="31" t="s">
        <v>218</v>
      </c>
      <c r="K6" s="18" t="s">
        <v>219</v>
      </c>
      <c r="L6" s="18" t="s">
        <v>214</v>
      </c>
      <c r="M6" s="18" t="s">
        <v>215</v>
      </c>
      <c r="N6" s="18" t="s">
        <v>216</v>
      </c>
      <c r="O6" s="18" t="s">
        <v>217</v>
      </c>
      <c r="P6" s="18" t="s">
        <v>218</v>
      </c>
    </row>
    <row r="7" spans="2:16" s="32" customFormat="1" ht="12.75">
      <c r="B7" s="110">
        <v>1</v>
      </c>
      <c r="C7" s="108" t="str">
        <f>Planilha!L11</f>
        <v>SERVIÇOS PRELIMINARES</v>
      </c>
      <c r="D7" s="33" t="s">
        <v>220</v>
      </c>
      <c r="E7" s="34" t="e">
        <f>E8/D4</f>
        <v>#DIV/0!</v>
      </c>
      <c r="F7" s="35">
        <v>1</v>
      </c>
      <c r="G7" s="35"/>
      <c r="H7" s="35"/>
      <c r="I7" s="36"/>
      <c r="J7" s="18"/>
      <c r="K7" s="37">
        <v>0</v>
      </c>
      <c r="L7" s="32" t="e">
        <f aca="true" t="shared" si="0" ref="L7:L16">E7*K7</f>
        <v>#DIV/0!</v>
      </c>
      <c r="M7" s="32">
        <f aca="true" t="shared" si="1" ref="M7:M16">F7*K7</f>
        <v>0</v>
      </c>
      <c r="N7" s="32">
        <f aca="true" t="shared" si="2" ref="N7:N16">G7*K7</f>
        <v>0</v>
      </c>
      <c r="O7" s="32">
        <f aca="true" t="shared" si="3" ref="O7:O16">H7*K7</f>
        <v>0</v>
      </c>
      <c r="P7" s="32">
        <f aca="true" t="shared" si="4" ref="P7:P16">I7*K7</f>
        <v>0</v>
      </c>
    </row>
    <row r="8" spans="2:16" s="32" customFormat="1" ht="12.75">
      <c r="B8" s="110"/>
      <c r="C8" s="108"/>
      <c r="D8" s="33" t="s">
        <v>221</v>
      </c>
      <c r="E8" s="38">
        <f>Planilha!H13</f>
        <v>0</v>
      </c>
      <c r="F8" s="38">
        <f>F7*E8</f>
        <v>0</v>
      </c>
      <c r="G8" s="38"/>
      <c r="H8" s="38"/>
      <c r="I8" s="39"/>
      <c r="J8" s="18"/>
      <c r="K8" s="37">
        <v>1</v>
      </c>
      <c r="L8" s="32">
        <f t="shared" si="0"/>
        <v>0</v>
      </c>
      <c r="M8" s="32">
        <f t="shared" si="1"/>
        <v>0</v>
      </c>
      <c r="N8" s="32">
        <f t="shared" si="2"/>
        <v>0</v>
      </c>
      <c r="O8" s="32">
        <f t="shared" si="3"/>
        <v>0</v>
      </c>
      <c r="P8" s="32">
        <f t="shared" si="4"/>
        <v>0</v>
      </c>
    </row>
    <row r="9" spans="2:16" ht="12.75">
      <c r="B9" s="114">
        <v>2</v>
      </c>
      <c r="C9" s="106" t="str">
        <f>Planilha!L12</f>
        <v>FUNDAÇÃO - ESTRUTURA DE CONCRETO</v>
      </c>
      <c r="D9" s="40" t="s">
        <v>220</v>
      </c>
      <c r="E9" s="41" t="e">
        <f>E10/D4</f>
        <v>#DIV/0!</v>
      </c>
      <c r="F9" s="42">
        <v>0.75</v>
      </c>
      <c r="G9" s="42">
        <v>0.25</v>
      </c>
      <c r="H9" s="42"/>
      <c r="I9" s="43"/>
      <c r="K9" s="44">
        <v>0</v>
      </c>
      <c r="L9" s="32" t="e">
        <f t="shared" si="0"/>
        <v>#DIV/0!</v>
      </c>
      <c r="M9" s="32">
        <f t="shared" si="1"/>
        <v>0</v>
      </c>
      <c r="N9" s="32">
        <f t="shared" si="2"/>
        <v>0</v>
      </c>
      <c r="O9" s="32">
        <f t="shared" si="3"/>
        <v>0</v>
      </c>
      <c r="P9" s="32">
        <f t="shared" si="4"/>
        <v>0</v>
      </c>
    </row>
    <row r="10" spans="2:16" ht="12.75">
      <c r="B10" s="114"/>
      <c r="C10" s="106"/>
      <c r="D10" s="40" t="s">
        <v>221</v>
      </c>
      <c r="E10" s="45">
        <f>Planilha!H22</f>
        <v>0</v>
      </c>
      <c r="F10" s="45">
        <f>F9*E10</f>
        <v>0</v>
      </c>
      <c r="G10" s="45">
        <f>G9*E10</f>
        <v>0</v>
      </c>
      <c r="H10" s="45"/>
      <c r="I10" s="46"/>
      <c r="K10" s="44">
        <v>1</v>
      </c>
      <c r="L10" s="32">
        <f t="shared" si="0"/>
        <v>0</v>
      </c>
      <c r="M10" s="32">
        <f t="shared" si="1"/>
        <v>0</v>
      </c>
      <c r="N10" s="32">
        <f t="shared" si="2"/>
        <v>0</v>
      </c>
      <c r="O10" s="32">
        <f t="shared" si="3"/>
        <v>0</v>
      </c>
      <c r="P10" s="32">
        <f t="shared" si="4"/>
        <v>0</v>
      </c>
    </row>
    <row r="11" spans="2:16" s="32" customFormat="1" ht="12.75">
      <c r="B11" s="110">
        <v>3</v>
      </c>
      <c r="C11" s="108" t="str">
        <f>Planilha!L13</f>
        <v>ALAMBRADOS - ESQUADRIAS</v>
      </c>
      <c r="D11" s="33" t="s">
        <v>220</v>
      </c>
      <c r="E11" s="34" t="e">
        <f>E12/D4</f>
        <v>#DIV/0!</v>
      </c>
      <c r="F11" s="35"/>
      <c r="G11" s="35"/>
      <c r="H11" s="35"/>
      <c r="I11" s="36">
        <v>1</v>
      </c>
      <c r="J11" s="18"/>
      <c r="K11" s="37">
        <v>0</v>
      </c>
      <c r="L11" s="32" t="e">
        <f t="shared" si="0"/>
        <v>#DIV/0!</v>
      </c>
      <c r="M11" s="32">
        <f t="shared" si="1"/>
        <v>0</v>
      </c>
      <c r="N11" s="32">
        <f t="shared" si="2"/>
        <v>0</v>
      </c>
      <c r="O11" s="32">
        <f t="shared" si="3"/>
        <v>0</v>
      </c>
      <c r="P11" s="32">
        <f t="shared" si="4"/>
        <v>0</v>
      </c>
    </row>
    <row r="12" spans="2:16" s="32" customFormat="1" ht="12.75">
      <c r="B12" s="110"/>
      <c r="C12" s="108"/>
      <c r="D12" s="33" t="s">
        <v>221</v>
      </c>
      <c r="E12" s="38">
        <f>Planilha!H27</f>
        <v>0</v>
      </c>
      <c r="F12" s="38"/>
      <c r="G12" s="38"/>
      <c r="H12" s="38"/>
      <c r="I12" s="39">
        <f>I11*E12</f>
        <v>0</v>
      </c>
      <c r="J12" s="18"/>
      <c r="K12" s="37">
        <v>1</v>
      </c>
      <c r="L12" s="32">
        <f t="shared" si="0"/>
        <v>0</v>
      </c>
      <c r="M12" s="32">
        <f t="shared" si="1"/>
        <v>0</v>
      </c>
      <c r="N12" s="32">
        <f t="shared" si="2"/>
        <v>0</v>
      </c>
      <c r="O12" s="32">
        <f t="shared" si="3"/>
        <v>0</v>
      </c>
      <c r="P12" s="32">
        <f t="shared" si="4"/>
        <v>0</v>
      </c>
    </row>
    <row r="13" spans="2:16" ht="12.75">
      <c r="B13" s="114">
        <v>4</v>
      </c>
      <c r="C13" s="106" t="str">
        <f>Planilha!L14</f>
        <v>ALVENARIA</v>
      </c>
      <c r="D13" s="40" t="s">
        <v>220</v>
      </c>
      <c r="E13" s="41" t="e">
        <f>E14/D4</f>
        <v>#DIV/0!</v>
      </c>
      <c r="F13" s="42">
        <v>0.55</v>
      </c>
      <c r="G13" s="42">
        <v>0.2</v>
      </c>
      <c r="H13" s="42">
        <v>0.25</v>
      </c>
      <c r="I13" s="43"/>
      <c r="K13" s="44">
        <v>0</v>
      </c>
      <c r="L13" s="32" t="e">
        <f t="shared" si="0"/>
        <v>#DIV/0!</v>
      </c>
      <c r="M13" s="32">
        <f t="shared" si="1"/>
        <v>0</v>
      </c>
      <c r="N13" s="32">
        <f t="shared" si="2"/>
        <v>0</v>
      </c>
      <c r="O13" s="32">
        <f t="shared" si="3"/>
        <v>0</v>
      </c>
      <c r="P13" s="32">
        <f t="shared" si="4"/>
        <v>0</v>
      </c>
    </row>
    <row r="14" spans="2:16" ht="12.75">
      <c r="B14" s="114"/>
      <c r="C14" s="106"/>
      <c r="D14" s="40" t="s">
        <v>221</v>
      </c>
      <c r="E14" s="45">
        <f>Planilha!H31</f>
        <v>0</v>
      </c>
      <c r="F14" s="45">
        <f>(F13*E14)</f>
        <v>0</v>
      </c>
      <c r="G14" s="45">
        <f>G13*E14</f>
        <v>0</v>
      </c>
      <c r="H14" s="45">
        <f>H13*E14</f>
        <v>0</v>
      </c>
      <c r="I14" s="46"/>
      <c r="K14" s="44">
        <v>1</v>
      </c>
      <c r="L14" s="32">
        <f t="shared" si="0"/>
        <v>0</v>
      </c>
      <c r="M14" s="32">
        <f t="shared" si="1"/>
        <v>0</v>
      </c>
      <c r="N14" s="32">
        <f t="shared" si="2"/>
        <v>0</v>
      </c>
      <c r="O14" s="32">
        <f t="shared" si="3"/>
        <v>0</v>
      </c>
      <c r="P14" s="32">
        <f t="shared" si="4"/>
        <v>0</v>
      </c>
    </row>
    <row r="15" spans="2:16" s="32" customFormat="1" ht="12.75">
      <c r="B15" s="110">
        <v>5</v>
      </c>
      <c r="C15" s="108" t="str">
        <f>Planilha!L15</f>
        <v>COBERTURA</v>
      </c>
      <c r="D15" s="33" t="s">
        <v>220</v>
      </c>
      <c r="E15" s="34" t="e">
        <f>E16/D4</f>
        <v>#DIV/0!</v>
      </c>
      <c r="F15" s="35"/>
      <c r="G15" s="35">
        <v>0.4</v>
      </c>
      <c r="H15" s="35">
        <v>0.6</v>
      </c>
      <c r="I15" s="36"/>
      <c r="J15" s="18"/>
      <c r="K15" s="37">
        <v>0</v>
      </c>
      <c r="L15" s="32" t="e">
        <f t="shared" si="0"/>
        <v>#DIV/0!</v>
      </c>
      <c r="M15" s="32">
        <f t="shared" si="1"/>
        <v>0</v>
      </c>
      <c r="N15" s="32">
        <f t="shared" si="2"/>
        <v>0</v>
      </c>
      <c r="O15" s="32">
        <f t="shared" si="3"/>
        <v>0</v>
      </c>
      <c r="P15" s="32">
        <f t="shared" si="4"/>
        <v>0</v>
      </c>
    </row>
    <row r="16" spans="2:16" s="32" customFormat="1" ht="12.75">
      <c r="B16" s="110"/>
      <c r="C16" s="108"/>
      <c r="D16" s="33" t="s">
        <v>221</v>
      </c>
      <c r="E16" s="38">
        <f>Planilha!H35</f>
        <v>0</v>
      </c>
      <c r="F16" s="38"/>
      <c r="G16" s="38">
        <f>G15*E16</f>
        <v>0</v>
      </c>
      <c r="H16" s="38">
        <f>H15*E16</f>
        <v>0</v>
      </c>
      <c r="I16" s="39"/>
      <c r="J16" s="18"/>
      <c r="K16" s="37">
        <v>1</v>
      </c>
      <c r="L16" s="32">
        <f t="shared" si="0"/>
        <v>0</v>
      </c>
      <c r="M16" s="32">
        <f t="shared" si="1"/>
        <v>0</v>
      </c>
      <c r="N16" s="32">
        <f t="shared" si="2"/>
        <v>0</v>
      </c>
      <c r="O16" s="32">
        <f t="shared" si="3"/>
        <v>0</v>
      </c>
      <c r="P16" s="32">
        <f t="shared" si="4"/>
        <v>0</v>
      </c>
    </row>
    <row r="17" spans="2:16" ht="12.75">
      <c r="B17" s="105">
        <v>6</v>
      </c>
      <c r="C17" s="106" t="str">
        <f>Planilha!L16</f>
        <v>ÁGUAS PLUVIAS</v>
      </c>
      <c r="D17" s="40" t="s">
        <v>220</v>
      </c>
      <c r="E17" s="41" t="e">
        <f>E18/D4</f>
        <v>#DIV/0!</v>
      </c>
      <c r="F17" s="42"/>
      <c r="G17" s="42"/>
      <c r="H17" s="42"/>
      <c r="I17" s="43">
        <v>1</v>
      </c>
      <c r="K17" s="44">
        <v>0</v>
      </c>
      <c r="L17" s="32" t="e">
        <f aca="true" t="shared" si="5" ref="L17:L24">E17*K17</f>
        <v>#DIV/0!</v>
      </c>
      <c r="M17" s="32">
        <f aca="true" t="shared" si="6" ref="M17:M24">F17*K17</f>
        <v>0</v>
      </c>
      <c r="N17" s="32">
        <f aca="true" t="shared" si="7" ref="N17:N24">G17*K17</f>
        <v>0</v>
      </c>
      <c r="O17" s="32">
        <f aca="true" t="shared" si="8" ref="O17:O24">H17*K17</f>
        <v>0</v>
      </c>
      <c r="P17" s="32">
        <f aca="true" t="shared" si="9" ref="P17:P24">I17*K17</f>
        <v>0</v>
      </c>
    </row>
    <row r="18" spans="2:16" ht="12.75">
      <c r="B18" s="105"/>
      <c r="C18" s="106"/>
      <c r="D18" s="40" t="s">
        <v>221</v>
      </c>
      <c r="E18" s="45">
        <f>Planilha!H39</f>
        <v>0</v>
      </c>
      <c r="F18" s="45"/>
      <c r="G18" s="45"/>
      <c r="H18" s="45"/>
      <c r="I18" s="46">
        <f>I17*E18</f>
        <v>0</v>
      </c>
      <c r="K18" s="44">
        <v>1</v>
      </c>
      <c r="L18" s="32">
        <f t="shared" si="5"/>
        <v>0</v>
      </c>
      <c r="M18" s="32">
        <f t="shared" si="6"/>
        <v>0</v>
      </c>
      <c r="N18" s="32">
        <f t="shared" si="7"/>
        <v>0</v>
      </c>
      <c r="O18" s="32">
        <f t="shared" si="8"/>
        <v>0</v>
      </c>
      <c r="P18" s="32">
        <f t="shared" si="9"/>
        <v>0</v>
      </c>
    </row>
    <row r="19" spans="2:16" s="32" customFormat="1" ht="12.75">
      <c r="B19" s="107">
        <v>7</v>
      </c>
      <c r="C19" s="108" t="str">
        <f>Planilha!L17</f>
        <v>REVESTIMENTOS</v>
      </c>
      <c r="D19" s="33" t="s">
        <v>220</v>
      </c>
      <c r="E19" s="34" t="e">
        <f>E20/D4</f>
        <v>#DIV/0!</v>
      </c>
      <c r="F19" s="35"/>
      <c r="G19" s="35">
        <v>0.7</v>
      </c>
      <c r="H19" s="35">
        <v>0.3</v>
      </c>
      <c r="I19" s="36"/>
      <c r="J19" s="18"/>
      <c r="K19" s="37">
        <v>0</v>
      </c>
      <c r="L19" s="32" t="e">
        <f t="shared" si="5"/>
        <v>#DIV/0!</v>
      </c>
      <c r="M19" s="32">
        <f t="shared" si="6"/>
        <v>0</v>
      </c>
      <c r="N19" s="32">
        <f t="shared" si="7"/>
        <v>0</v>
      </c>
      <c r="O19" s="32">
        <f t="shared" si="8"/>
        <v>0</v>
      </c>
      <c r="P19" s="32">
        <f t="shared" si="9"/>
        <v>0</v>
      </c>
    </row>
    <row r="20" spans="2:16" s="32" customFormat="1" ht="12.75">
      <c r="B20" s="107"/>
      <c r="C20" s="108"/>
      <c r="D20" s="33" t="s">
        <v>221</v>
      </c>
      <c r="E20" s="38">
        <f>Planilha!H43</f>
        <v>0</v>
      </c>
      <c r="F20" s="38"/>
      <c r="G20" s="38">
        <f>G19*E20</f>
        <v>0</v>
      </c>
      <c r="H20" s="38">
        <f>H19*E20</f>
        <v>0</v>
      </c>
      <c r="I20" s="39"/>
      <c r="J20" s="18"/>
      <c r="K20" s="37">
        <v>1</v>
      </c>
      <c r="L20" s="32">
        <f t="shared" si="5"/>
        <v>0</v>
      </c>
      <c r="M20" s="32">
        <f t="shared" si="6"/>
        <v>0</v>
      </c>
      <c r="N20" s="32">
        <f t="shared" si="7"/>
        <v>0</v>
      </c>
      <c r="O20" s="32">
        <f t="shared" si="8"/>
        <v>0</v>
      </c>
      <c r="P20" s="32">
        <f t="shared" si="9"/>
        <v>0</v>
      </c>
    </row>
    <row r="21" spans="2:16" ht="12.75">
      <c r="B21" s="105">
        <v>8</v>
      </c>
      <c r="C21" s="106" t="str">
        <f>Planilha!L18</f>
        <v>INSTALAÇÕES ELÉTRICAS</v>
      </c>
      <c r="D21" s="40" t="s">
        <v>220</v>
      </c>
      <c r="E21" s="41" t="e">
        <f>E22/D4</f>
        <v>#DIV/0!</v>
      </c>
      <c r="F21" s="42">
        <v>0.06</v>
      </c>
      <c r="G21" s="42"/>
      <c r="H21" s="42">
        <v>0.2</v>
      </c>
      <c r="I21" s="43">
        <v>0.74</v>
      </c>
      <c r="K21" s="44">
        <v>0</v>
      </c>
      <c r="L21" s="32" t="e">
        <f t="shared" si="5"/>
        <v>#DIV/0!</v>
      </c>
      <c r="M21" s="32">
        <f t="shared" si="6"/>
        <v>0</v>
      </c>
      <c r="N21" s="32">
        <f t="shared" si="7"/>
        <v>0</v>
      </c>
      <c r="O21" s="32">
        <f t="shared" si="8"/>
        <v>0</v>
      </c>
      <c r="P21" s="32">
        <f t="shared" si="9"/>
        <v>0</v>
      </c>
    </row>
    <row r="22" spans="2:16" ht="12.75">
      <c r="B22" s="105"/>
      <c r="C22" s="106"/>
      <c r="D22" s="40" t="s">
        <v>221</v>
      </c>
      <c r="E22" s="45">
        <f>Planilha!H60</f>
        <v>0</v>
      </c>
      <c r="F22" s="45">
        <f>F21*E22</f>
        <v>0</v>
      </c>
      <c r="G22" s="45"/>
      <c r="H22" s="45">
        <f>H21*E22</f>
        <v>0</v>
      </c>
      <c r="I22" s="46">
        <f>I21*E22</f>
        <v>0</v>
      </c>
      <c r="K22" s="44">
        <v>1</v>
      </c>
      <c r="L22" s="32">
        <f t="shared" si="5"/>
        <v>0</v>
      </c>
      <c r="M22" s="32">
        <f t="shared" si="6"/>
        <v>0</v>
      </c>
      <c r="N22" s="32">
        <f t="shared" si="7"/>
        <v>0</v>
      </c>
      <c r="O22" s="32">
        <f t="shared" si="8"/>
        <v>0</v>
      </c>
      <c r="P22" s="32">
        <f t="shared" si="9"/>
        <v>0</v>
      </c>
    </row>
    <row r="23" spans="2:16" s="32" customFormat="1" ht="12.75">
      <c r="B23" s="107">
        <v>9</v>
      </c>
      <c r="C23" s="108" t="str">
        <f>Planilha!L19</f>
        <v>PISOS</v>
      </c>
      <c r="D23" s="33" t="s">
        <v>220</v>
      </c>
      <c r="E23" s="34" t="e">
        <f>E24/D4</f>
        <v>#DIV/0!</v>
      </c>
      <c r="F23" s="35"/>
      <c r="G23" s="35">
        <v>0.2</v>
      </c>
      <c r="H23" s="35">
        <v>0.6</v>
      </c>
      <c r="I23" s="36">
        <v>0.2</v>
      </c>
      <c r="J23" s="18"/>
      <c r="K23" s="37">
        <v>0</v>
      </c>
      <c r="L23" s="32" t="e">
        <f t="shared" si="5"/>
        <v>#DIV/0!</v>
      </c>
      <c r="M23" s="32">
        <f t="shared" si="6"/>
        <v>0</v>
      </c>
      <c r="N23" s="32">
        <f t="shared" si="7"/>
        <v>0</v>
      </c>
      <c r="O23" s="32">
        <f t="shared" si="8"/>
        <v>0</v>
      </c>
      <c r="P23" s="32">
        <f t="shared" si="9"/>
        <v>0</v>
      </c>
    </row>
    <row r="24" spans="2:16" s="32" customFormat="1" ht="12.75">
      <c r="B24" s="107"/>
      <c r="C24" s="108"/>
      <c r="D24" s="33" t="s">
        <v>221</v>
      </c>
      <c r="E24" s="38">
        <f>Planilha!H68</f>
        <v>0</v>
      </c>
      <c r="F24" s="38"/>
      <c r="G24" s="38">
        <f>G23*E24</f>
        <v>0</v>
      </c>
      <c r="H24" s="38">
        <f>H23*E24</f>
        <v>0</v>
      </c>
      <c r="I24" s="39">
        <f>I23*E24</f>
        <v>0</v>
      </c>
      <c r="J24" s="18"/>
      <c r="K24" s="37">
        <v>1</v>
      </c>
      <c r="L24" s="32">
        <f t="shared" si="5"/>
        <v>0</v>
      </c>
      <c r="M24" s="32">
        <f t="shared" si="6"/>
        <v>0</v>
      </c>
      <c r="N24" s="32">
        <f t="shared" si="7"/>
        <v>0</v>
      </c>
      <c r="O24" s="32">
        <f t="shared" si="8"/>
        <v>0</v>
      </c>
      <c r="P24" s="32">
        <f t="shared" si="9"/>
        <v>0</v>
      </c>
    </row>
    <row r="25" spans="2:16" ht="12.75">
      <c r="B25" s="105">
        <v>10</v>
      </c>
      <c r="C25" s="106" t="str">
        <f>Planilha!L20</f>
        <v>PINTURA</v>
      </c>
      <c r="D25" s="40" t="s">
        <v>220</v>
      </c>
      <c r="E25" s="41" t="e">
        <f>E26/D4</f>
        <v>#DIV/0!</v>
      </c>
      <c r="F25" s="42"/>
      <c r="G25" s="42"/>
      <c r="H25" s="42"/>
      <c r="I25" s="43">
        <v>1</v>
      </c>
      <c r="K25" s="44">
        <v>0</v>
      </c>
      <c r="L25" s="32" t="e">
        <f aca="true" t="shared" si="10" ref="L25:L32">E25*K25</f>
        <v>#DIV/0!</v>
      </c>
      <c r="M25" s="32">
        <f aca="true" t="shared" si="11" ref="M25:M32">F25*K25</f>
        <v>0</v>
      </c>
      <c r="N25" s="32">
        <f aca="true" t="shared" si="12" ref="N25:N32">G25*K25</f>
        <v>0</v>
      </c>
      <c r="O25" s="32">
        <f aca="true" t="shared" si="13" ref="O25:O32">H25*K25</f>
        <v>0</v>
      </c>
      <c r="P25" s="32">
        <f aca="true" t="shared" si="14" ref="P25:P32">I25*K25</f>
        <v>0</v>
      </c>
    </row>
    <row r="26" spans="2:16" ht="12.75">
      <c r="B26" s="105"/>
      <c r="C26" s="106"/>
      <c r="D26" s="40" t="s">
        <v>221</v>
      </c>
      <c r="E26" s="45">
        <f>Planilha!H75</f>
        <v>0</v>
      </c>
      <c r="F26" s="45"/>
      <c r="G26" s="45"/>
      <c r="H26" s="45"/>
      <c r="I26" s="46">
        <f>I25*E26</f>
        <v>0</v>
      </c>
      <c r="K26" s="44">
        <v>1</v>
      </c>
      <c r="L26" s="32">
        <f t="shared" si="10"/>
        <v>0</v>
      </c>
      <c r="M26" s="32">
        <f t="shared" si="11"/>
        <v>0</v>
      </c>
      <c r="N26" s="32">
        <f t="shared" si="12"/>
        <v>0</v>
      </c>
      <c r="O26" s="32">
        <f t="shared" si="13"/>
        <v>0</v>
      </c>
      <c r="P26" s="32">
        <f t="shared" si="14"/>
        <v>0</v>
      </c>
    </row>
    <row r="27" spans="2:16" s="32" customFormat="1" ht="12.75">
      <c r="B27" s="107">
        <v>11</v>
      </c>
      <c r="C27" s="108" t="str">
        <f>Planilha!L21</f>
        <v>COMBATE A INCÊNDIO E PÂNICO</v>
      </c>
      <c r="D27" s="33" t="s">
        <v>220</v>
      </c>
      <c r="E27" s="34" t="e">
        <f>E28/D4</f>
        <v>#DIV/0!</v>
      </c>
      <c r="F27" s="35"/>
      <c r="G27" s="35"/>
      <c r="H27" s="35"/>
      <c r="I27" s="36">
        <v>1</v>
      </c>
      <c r="J27" s="18"/>
      <c r="K27" s="37">
        <v>0</v>
      </c>
      <c r="L27" s="32" t="e">
        <f t="shared" si="10"/>
        <v>#DIV/0!</v>
      </c>
      <c r="M27" s="32">
        <f t="shared" si="11"/>
        <v>0</v>
      </c>
      <c r="N27" s="32">
        <f t="shared" si="12"/>
        <v>0</v>
      </c>
      <c r="O27" s="32">
        <f t="shared" si="13"/>
        <v>0</v>
      </c>
      <c r="P27" s="32">
        <f t="shared" si="14"/>
        <v>0</v>
      </c>
    </row>
    <row r="28" spans="2:16" s="32" customFormat="1" ht="12.75">
      <c r="B28" s="107"/>
      <c r="C28" s="108"/>
      <c r="D28" s="33" t="s">
        <v>221</v>
      </c>
      <c r="E28" s="38">
        <f>Planilha!H83</f>
        <v>0</v>
      </c>
      <c r="F28" s="38"/>
      <c r="G28" s="38"/>
      <c r="H28" s="38"/>
      <c r="I28" s="39">
        <f>I27*E28</f>
        <v>0</v>
      </c>
      <c r="J28" s="18"/>
      <c r="K28" s="37">
        <v>1</v>
      </c>
      <c r="L28" s="32">
        <f t="shared" si="10"/>
        <v>0</v>
      </c>
      <c r="M28" s="32">
        <f t="shared" si="11"/>
        <v>0</v>
      </c>
      <c r="N28" s="32">
        <f t="shared" si="12"/>
        <v>0</v>
      </c>
      <c r="O28" s="32">
        <f t="shared" si="13"/>
        <v>0</v>
      </c>
      <c r="P28" s="32">
        <f t="shared" si="14"/>
        <v>0</v>
      </c>
    </row>
    <row r="29" spans="2:16" ht="12.75">
      <c r="B29" s="105">
        <v>12</v>
      </c>
      <c r="C29" s="106" t="str">
        <f>Planilha!L22</f>
        <v>EQUIPAMENTOS ESPORTIVOS</v>
      </c>
      <c r="D29" s="40" t="s">
        <v>220</v>
      </c>
      <c r="E29" s="41" t="e">
        <f>E30/D4</f>
        <v>#DIV/0!</v>
      </c>
      <c r="F29" s="42"/>
      <c r="G29" s="42"/>
      <c r="H29" s="42"/>
      <c r="I29" s="43">
        <v>1</v>
      </c>
      <c r="K29" s="44">
        <v>0</v>
      </c>
      <c r="L29" s="32" t="e">
        <f t="shared" si="10"/>
        <v>#DIV/0!</v>
      </c>
      <c r="M29" s="32">
        <f t="shared" si="11"/>
        <v>0</v>
      </c>
      <c r="N29" s="32">
        <f t="shared" si="12"/>
        <v>0</v>
      </c>
      <c r="O29" s="32">
        <f t="shared" si="13"/>
        <v>0</v>
      </c>
      <c r="P29" s="32">
        <f t="shared" si="14"/>
        <v>0</v>
      </c>
    </row>
    <row r="30" spans="2:16" ht="12.75">
      <c r="B30" s="105"/>
      <c r="C30" s="106"/>
      <c r="D30" s="40" t="s">
        <v>221</v>
      </c>
      <c r="E30" s="45">
        <f>Planilha!H87</f>
        <v>0</v>
      </c>
      <c r="F30" s="45"/>
      <c r="G30" s="45"/>
      <c r="H30" s="45"/>
      <c r="I30" s="46">
        <f>I29*E30</f>
        <v>0</v>
      </c>
      <c r="K30" s="44">
        <v>1</v>
      </c>
      <c r="L30" s="32">
        <f t="shared" si="10"/>
        <v>0</v>
      </c>
      <c r="M30" s="32">
        <f t="shared" si="11"/>
        <v>0</v>
      </c>
      <c r="N30" s="32">
        <f t="shared" si="12"/>
        <v>0</v>
      </c>
      <c r="O30" s="32">
        <f t="shared" si="13"/>
        <v>0</v>
      </c>
      <c r="P30" s="32">
        <f t="shared" si="14"/>
        <v>0</v>
      </c>
    </row>
    <row r="31" spans="2:16" s="32" customFormat="1" ht="12.75">
      <c r="B31" s="107">
        <v>13</v>
      </c>
      <c r="C31" s="108" t="str">
        <f>Planilha!L23</f>
        <v>LIMPEZA GERAL</v>
      </c>
      <c r="D31" s="33" t="s">
        <v>220</v>
      </c>
      <c r="E31" s="34" t="e">
        <f>E32/D4</f>
        <v>#DIV/0!</v>
      </c>
      <c r="F31" s="35"/>
      <c r="G31" s="35"/>
      <c r="H31" s="35"/>
      <c r="I31" s="36">
        <v>1</v>
      </c>
      <c r="J31" s="18"/>
      <c r="K31" s="37">
        <v>0</v>
      </c>
      <c r="L31" s="32" t="e">
        <f t="shared" si="10"/>
        <v>#DIV/0!</v>
      </c>
      <c r="M31" s="32">
        <f t="shared" si="11"/>
        <v>0</v>
      </c>
      <c r="N31" s="32">
        <f t="shared" si="12"/>
        <v>0</v>
      </c>
      <c r="O31" s="32">
        <f t="shared" si="13"/>
        <v>0</v>
      </c>
      <c r="P31" s="32">
        <f t="shared" si="14"/>
        <v>0</v>
      </c>
    </row>
    <row r="32" spans="2:16" s="32" customFormat="1" ht="12.75">
      <c r="B32" s="107"/>
      <c r="C32" s="108"/>
      <c r="D32" s="33" t="s">
        <v>221</v>
      </c>
      <c r="E32" s="38">
        <f>Planilha!H90</f>
        <v>0</v>
      </c>
      <c r="F32" s="38"/>
      <c r="G32" s="38"/>
      <c r="H32" s="38"/>
      <c r="I32" s="39">
        <f>I31*E32</f>
        <v>0</v>
      </c>
      <c r="J32" s="18"/>
      <c r="K32" s="37">
        <v>1</v>
      </c>
      <c r="L32" s="32">
        <f t="shared" si="10"/>
        <v>0</v>
      </c>
      <c r="M32" s="32">
        <f t="shared" si="11"/>
        <v>0</v>
      </c>
      <c r="N32" s="32">
        <f t="shared" si="12"/>
        <v>0</v>
      </c>
      <c r="O32" s="32">
        <f t="shared" si="13"/>
        <v>0</v>
      </c>
      <c r="P32" s="32">
        <f t="shared" si="14"/>
        <v>0</v>
      </c>
    </row>
    <row r="33" spans="2:16" ht="12.75">
      <c r="B33" s="19"/>
      <c r="I33" s="25"/>
      <c r="K33" s="44">
        <v>0</v>
      </c>
      <c r="L33" s="32">
        <f>E33*K33</f>
        <v>0</v>
      </c>
      <c r="M33" s="32">
        <f>F33*K33</f>
        <v>0</v>
      </c>
      <c r="N33" s="32">
        <f>G33*K33</f>
        <v>0</v>
      </c>
      <c r="O33" s="32">
        <f>H33*K33</f>
        <v>0</v>
      </c>
      <c r="P33" s="32">
        <f>I33*K33</f>
        <v>0</v>
      </c>
    </row>
    <row r="34" spans="2:16" ht="13.5" customHeight="1">
      <c r="B34" s="19"/>
      <c r="C34" s="111" t="s">
        <v>2</v>
      </c>
      <c r="D34" s="47" t="s">
        <v>220</v>
      </c>
      <c r="E34" s="48" t="e">
        <f>E7+E9+E11+E13+E15+E17+E19+E21+E23+E25+E27+E29+E31</f>
        <v>#DIV/0!</v>
      </c>
      <c r="F34" s="42" t="e">
        <f>F35/D4</f>
        <v>#DIV/0!</v>
      </c>
      <c r="G34" s="42" t="e">
        <f>G35/D4</f>
        <v>#DIV/0!</v>
      </c>
      <c r="H34" s="42" t="e">
        <f>H35/D4</f>
        <v>#DIV/0!</v>
      </c>
      <c r="I34" s="43" t="e">
        <f>I35/D4</f>
        <v>#DIV/0!</v>
      </c>
      <c r="K34" s="44">
        <v>1</v>
      </c>
      <c r="L34" s="32" t="e">
        <f>E34*K34</f>
        <v>#DIV/0!</v>
      </c>
      <c r="M34" s="32" t="e">
        <f>F34*K34</f>
        <v>#DIV/0!</v>
      </c>
      <c r="N34" s="32" t="e">
        <f>G34*K34</f>
        <v>#DIV/0!</v>
      </c>
      <c r="O34" s="32" t="e">
        <f>H34*K34</f>
        <v>#DIV/0!</v>
      </c>
      <c r="P34" s="32" t="e">
        <f>I34*K34</f>
        <v>#DIV/0!</v>
      </c>
    </row>
    <row r="35" spans="2:9" ht="13.5" customHeight="1">
      <c r="B35" s="19"/>
      <c r="C35" s="111"/>
      <c r="D35" s="47" t="s">
        <v>221</v>
      </c>
      <c r="E35" s="49">
        <f>E8+E10+E12+E14+E16+E18+E20+E22+E24+E26+E28+E30+E32</f>
        <v>0</v>
      </c>
      <c r="F35" s="45">
        <f>ROUND(SUMIF(M7:M33,"&gt;0",F7:F33),2)</f>
        <v>0</v>
      </c>
      <c r="G35" s="45">
        <f>ROUND(SUMIF(N7:N33,"&gt;0",G7:G33),2)</f>
        <v>0</v>
      </c>
      <c r="H35" s="45">
        <f>ROUND(SUMIF(O7:O33,"&gt;0",H7:H33),2)</f>
        <v>0</v>
      </c>
      <c r="I35" s="46">
        <f>ROUND(SUMIF(P7:P33,"&gt;0",I7:I33),2)</f>
        <v>0</v>
      </c>
    </row>
    <row r="36" spans="2:9" ht="15">
      <c r="B36" s="19"/>
      <c r="D36" s="50"/>
      <c r="F36" s="51"/>
      <c r="G36" s="51"/>
      <c r="H36" s="51"/>
      <c r="I36" s="52"/>
    </row>
    <row r="37" spans="2:9" ht="15">
      <c r="B37" s="19"/>
      <c r="D37" s="50"/>
      <c r="F37" s="51"/>
      <c r="G37" s="51"/>
      <c r="H37" s="51"/>
      <c r="I37" s="52"/>
    </row>
    <row r="38" spans="2:9" ht="12.75">
      <c r="B38" s="19"/>
      <c r="D38" s="112"/>
      <c r="E38" s="112"/>
      <c r="F38" s="112"/>
      <c r="H38" s="112"/>
      <c r="I38" s="113"/>
    </row>
    <row r="39" spans="2:10" ht="15.75">
      <c r="B39" s="19"/>
      <c r="C39" s="109" t="s">
        <v>222</v>
      </c>
      <c r="D39" s="109"/>
      <c r="E39" s="109" t="s">
        <v>223</v>
      </c>
      <c r="F39" s="109"/>
      <c r="G39" s="109"/>
      <c r="H39" s="53"/>
      <c r="I39" s="54" t="s">
        <v>116</v>
      </c>
      <c r="J39" s="53"/>
    </row>
    <row r="40" spans="2:10" ht="15.75">
      <c r="B40" s="19"/>
      <c r="C40" s="109" t="s">
        <v>224</v>
      </c>
      <c r="D40" s="109"/>
      <c r="E40" s="109" t="s">
        <v>225</v>
      </c>
      <c r="F40" s="109"/>
      <c r="G40" s="109"/>
      <c r="H40" s="53"/>
      <c r="I40" s="54" t="s">
        <v>70</v>
      </c>
      <c r="J40" s="53"/>
    </row>
    <row r="41" spans="2:10" ht="15.75">
      <c r="B41" s="19"/>
      <c r="G41" s="53"/>
      <c r="H41" s="53"/>
      <c r="I41" s="55"/>
      <c r="J41" s="53"/>
    </row>
    <row r="42" spans="2:9" ht="13.5" thickBot="1">
      <c r="B42" s="56"/>
      <c r="C42" s="57"/>
      <c r="D42" s="58"/>
      <c r="E42" s="59"/>
      <c r="F42" s="58"/>
      <c r="G42" s="58"/>
      <c r="H42" s="58"/>
      <c r="I42" s="60"/>
    </row>
  </sheetData>
  <sheetProtection/>
  <mergeCells count="37">
    <mergeCell ref="B1:I1"/>
    <mergeCell ref="B2:I2"/>
    <mergeCell ref="D3:G3"/>
    <mergeCell ref="D4:G4"/>
    <mergeCell ref="B7:B8"/>
    <mergeCell ref="C7:C8"/>
    <mergeCell ref="B9:B10"/>
    <mergeCell ref="C9:C10"/>
    <mergeCell ref="B11:B12"/>
    <mergeCell ref="C11:C12"/>
    <mergeCell ref="B13:B14"/>
    <mergeCell ref="C13:C14"/>
    <mergeCell ref="H38:I38"/>
    <mergeCell ref="C39:D39"/>
    <mergeCell ref="E39:G39"/>
    <mergeCell ref="B25:B26"/>
    <mergeCell ref="C25:C26"/>
    <mergeCell ref="B27:B28"/>
    <mergeCell ref="B23:B24"/>
    <mergeCell ref="C23:C24"/>
    <mergeCell ref="C27:C28"/>
    <mergeCell ref="B15:B16"/>
    <mergeCell ref="C15:C16"/>
    <mergeCell ref="C34:C35"/>
    <mergeCell ref="B17:B18"/>
    <mergeCell ref="C17:C18"/>
    <mergeCell ref="B19:B20"/>
    <mergeCell ref="C19:C20"/>
    <mergeCell ref="B21:B22"/>
    <mergeCell ref="C21:C22"/>
    <mergeCell ref="B29:B30"/>
    <mergeCell ref="C29:C30"/>
    <mergeCell ref="B31:B32"/>
    <mergeCell ref="C31:C32"/>
    <mergeCell ref="C40:D40"/>
    <mergeCell ref="E40:G40"/>
    <mergeCell ref="D38:F38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orientation="landscape" paperSize="9" scale="84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Obras</cp:lastModifiedBy>
  <cp:lastPrinted>2020-07-09T18:08:06Z</cp:lastPrinted>
  <dcterms:created xsi:type="dcterms:W3CDTF">2006-09-22T13:55:22Z</dcterms:created>
  <dcterms:modified xsi:type="dcterms:W3CDTF">2020-08-03T13:18:10Z</dcterms:modified>
  <cp:category/>
  <cp:version/>
  <cp:contentType/>
  <cp:contentStatus/>
</cp:coreProperties>
</file>