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555" windowWidth="15975" windowHeight="11700"/>
  </bookViews>
  <sheets>
    <sheet name="PLANILHA PROPOSTA" sheetId="4" r:id="rId1"/>
    <sheet name="CRONOGRAMA " sheetId="5" r:id="rId2"/>
    <sheet name="PLANILHA MODELO" sheetId="7" r:id="rId3"/>
    <sheet name="CRONOGRAMA MODELO" sheetId="8" r:id="rId4"/>
  </sheets>
  <definedNames>
    <definedName name="_xlnm.Print_Area" localSheetId="1">'CRONOGRAMA '!$A$1:$Q$29</definedName>
    <definedName name="_xlnm.Print_Area" localSheetId="3">'CRONOGRAMA MODELO'!$A$1:$Q$23</definedName>
    <definedName name="_xlnm.Print_Area" localSheetId="2">'PLANILHA MODELO'!$A$1:$G$137</definedName>
    <definedName name="_xlnm.Print_Area" localSheetId="0">'PLANILHA PROPOSTA'!$A$1:$G$137</definedName>
    <definedName name="_xlnm.Print_Titles" localSheetId="2">'PLANILHA MODELO'!$1:$7</definedName>
    <definedName name="_xlnm.Print_Titles" localSheetId="0">'PLANILHA PROPOSTA'!$1:$7</definedName>
  </definedNames>
  <calcPr calcId="125725"/>
  <extLst>
    <ext uri="GoogleSheetsCustomDataVersion2">
      <go:sheetsCustomData xmlns:go="http://customooxmlschemas.google.com/" r:id="" roundtripDataChecksum="NzaABONjY+4nVGhYamhQoxdXgrKljGTRerTH8FsdcnY="/>
    </ext>
  </extLst>
</workbook>
</file>

<file path=xl/calcChain.xml><?xml version="1.0" encoding="utf-8"?>
<calcChain xmlns="http://schemas.openxmlformats.org/spreadsheetml/2006/main">
  <c r="F118" i="4"/>
  <c r="G118" s="1"/>
  <c r="F119"/>
  <c r="G119" s="1"/>
  <c r="F120"/>
  <c r="G120" s="1"/>
  <c r="F121"/>
  <c r="G121" s="1"/>
  <c r="F122"/>
  <c r="G122" s="1"/>
  <c r="F123"/>
  <c r="G123" s="1"/>
  <c r="F124"/>
  <c r="G124" s="1"/>
  <c r="F125"/>
  <c r="G125" s="1"/>
  <c r="F117"/>
  <c r="G117" s="1"/>
  <c r="F112"/>
  <c r="G112" s="1"/>
  <c r="F113"/>
  <c r="G113" s="1"/>
  <c r="F111"/>
  <c r="G111" s="1"/>
  <c r="F109"/>
  <c r="G109" s="1"/>
  <c r="F107"/>
  <c r="G107" s="1"/>
  <c r="F101"/>
  <c r="G101" s="1"/>
  <c r="F102"/>
  <c r="G102" s="1"/>
  <c r="F103"/>
  <c r="G103" s="1"/>
  <c r="F100"/>
  <c r="G100" s="1"/>
  <c r="F96"/>
  <c r="G96" s="1"/>
  <c r="F92"/>
  <c r="G92" s="1"/>
  <c r="F91"/>
  <c r="G91" s="1"/>
  <c r="F87"/>
  <c r="G87" s="1"/>
  <c r="F85"/>
  <c r="G85" s="1"/>
  <c r="F83"/>
  <c r="G83" s="1"/>
  <c r="F79"/>
  <c r="G79" s="1"/>
  <c r="F78"/>
  <c r="G78" s="1"/>
  <c r="F73"/>
  <c r="G73" s="1"/>
  <c r="F71"/>
  <c r="G71" s="1"/>
  <c r="F67"/>
  <c r="G67" s="1"/>
  <c r="F65"/>
  <c r="G65" s="1"/>
  <c r="F63"/>
  <c r="G63" s="1"/>
  <c r="F61"/>
  <c r="G61" s="1"/>
  <c r="F58"/>
  <c r="G58" s="1"/>
  <c r="F57"/>
  <c r="G57" s="1"/>
  <c r="F51"/>
  <c r="G51" s="1"/>
  <c r="F52"/>
  <c r="G52" s="1"/>
  <c r="F53"/>
  <c r="G53" s="1"/>
  <c r="F54"/>
  <c r="G54" s="1"/>
  <c r="F50"/>
  <c r="G50" s="1"/>
  <c r="F46"/>
  <c r="G46" s="1"/>
  <c r="F44"/>
  <c r="G44" s="1"/>
  <c r="F40"/>
  <c r="F39"/>
  <c r="F37"/>
  <c r="G37" s="1"/>
  <c r="F33"/>
  <c r="G33" s="1"/>
  <c r="F31"/>
  <c r="G31" s="1"/>
  <c r="F28"/>
  <c r="G28" s="1"/>
  <c r="F26"/>
  <c r="G26" s="1"/>
  <c r="F24"/>
  <c r="G24" s="1"/>
  <c r="F22"/>
  <c r="G22" s="1"/>
  <c r="F18"/>
  <c r="G18" s="1"/>
  <c r="F16"/>
  <c r="G16" s="1"/>
  <c r="F14"/>
  <c r="G14" s="1"/>
  <c r="F11"/>
  <c r="G11" s="1"/>
  <c r="F9"/>
  <c r="G9" s="1"/>
  <c r="G93"/>
  <c r="G89"/>
  <c r="G30"/>
  <c r="R18" i="8"/>
  <c r="B18"/>
  <c r="R17"/>
  <c r="B17"/>
  <c r="R16"/>
  <c r="B16"/>
  <c r="R15"/>
  <c r="B15"/>
  <c r="R14"/>
  <c r="B14"/>
  <c r="R13"/>
  <c r="B13"/>
  <c r="R12"/>
  <c r="B12"/>
  <c r="R11"/>
  <c r="B11"/>
  <c r="R10"/>
  <c r="B10"/>
  <c r="R9"/>
  <c r="B9"/>
  <c r="R8"/>
  <c r="B8"/>
  <c r="R7"/>
  <c r="B7"/>
  <c r="C129" i="7"/>
  <c r="F123" s="1"/>
  <c r="G123" s="1"/>
  <c r="C128"/>
  <c r="F100" s="1"/>
  <c r="G100" s="1"/>
  <c r="F122"/>
  <c r="G122" s="1"/>
  <c r="F103"/>
  <c r="G103" s="1"/>
  <c r="F102"/>
  <c r="G102" s="1"/>
  <c r="F92"/>
  <c r="G92" s="1"/>
  <c r="F79"/>
  <c r="G79" s="1"/>
  <c r="G65"/>
  <c r="F65"/>
  <c r="G53"/>
  <c r="F53"/>
  <c r="G28"/>
  <c r="F28"/>
  <c r="F16"/>
  <c r="G16" s="1"/>
  <c r="B19" i="5"/>
  <c r="B18"/>
  <c r="B17"/>
  <c r="B16"/>
  <c r="B15"/>
  <c r="B14"/>
  <c r="B13"/>
  <c r="B12"/>
  <c r="B11"/>
  <c r="B10"/>
  <c r="B9"/>
  <c r="B8"/>
  <c r="R19"/>
  <c r="R18"/>
  <c r="R17"/>
  <c r="R16"/>
  <c r="R15"/>
  <c r="R14"/>
  <c r="R13"/>
  <c r="R12"/>
  <c r="R11"/>
  <c r="R10"/>
  <c r="R9"/>
  <c r="R8"/>
  <c r="C129" i="4"/>
  <c r="C128"/>
  <c r="G40" l="1"/>
  <c r="G104" i="7"/>
  <c r="G128" s="1"/>
  <c r="F14"/>
  <c r="G14" s="1"/>
  <c r="F40"/>
  <c r="G40" s="1"/>
  <c r="F78"/>
  <c r="G78" s="1"/>
  <c r="G80" s="1"/>
  <c r="F113"/>
  <c r="G113" s="1"/>
  <c r="F26"/>
  <c r="G26" s="1"/>
  <c r="F52"/>
  <c r="G52" s="1"/>
  <c r="F63"/>
  <c r="G63" s="1"/>
  <c r="F91"/>
  <c r="G91" s="1"/>
  <c r="F121"/>
  <c r="G121" s="1"/>
  <c r="F39"/>
  <c r="G39" s="1"/>
  <c r="F112"/>
  <c r="G112" s="1"/>
  <c r="F11"/>
  <c r="G11" s="1"/>
  <c r="F24"/>
  <c r="G24" s="1"/>
  <c r="F51"/>
  <c r="G51" s="1"/>
  <c r="F61"/>
  <c r="G61" s="1"/>
  <c r="F73"/>
  <c r="G73" s="1"/>
  <c r="F87"/>
  <c r="G87" s="1"/>
  <c r="F101"/>
  <c r="G101" s="1"/>
  <c r="F120"/>
  <c r="G120" s="1"/>
  <c r="F37"/>
  <c r="G37" s="1"/>
  <c r="F111"/>
  <c r="G111" s="1"/>
  <c r="F9"/>
  <c r="G9" s="1"/>
  <c r="F22"/>
  <c r="G22" s="1"/>
  <c r="F50"/>
  <c r="G50" s="1"/>
  <c r="F58"/>
  <c r="G58" s="1"/>
  <c r="F71"/>
  <c r="G71" s="1"/>
  <c r="F85"/>
  <c r="G85" s="1"/>
  <c r="F119"/>
  <c r="G119" s="1"/>
  <c r="F125"/>
  <c r="G125" s="1"/>
  <c r="F109"/>
  <c r="G109" s="1"/>
  <c r="F33"/>
  <c r="G33" s="1"/>
  <c r="F46"/>
  <c r="G46" s="1"/>
  <c r="F57"/>
  <c r="G57" s="1"/>
  <c r="F83"/>
  <c r="G83" s="1"/>
  <c r="F118"/>
  <c r="G118" s="1"/>
  <c r="F124"/>
  <c r="G124" s="1"/>
  <c r="F18"/>
  <c r="G18" s="1"/>
  <c r="F67"/>
  <c r="G67" s="1"/>
  <c r="F96"/>
  <c r="G96" s="1"/>
  <c r="G98" s="1"/>
  <c r="F107"/>
  <c r="G107" s="1"/>
  <c r="F31"/>
  <c r="G31" s="1"/>
  <c r="F44"/>
  <c r="G44" s="1"/>
  <c r="F54"/>
  <c r="G54" s="1"/>
  <c r="F66"/>
  <c r="F117"/>
  <c r="G117" s="1"/>
  <c r="G80" i="4"/>
  <c r="G39"/>
  <c r="G12"/>
  <c r="G98"/>
  <c r="G115" i="7" l="1"/>
  <c r="G75"/>
  <c r="G104" i="4"/>
  <c r="C16" i="8" s="1"/>
  <c r="G115" i="4"/>
  <c r="C16" i="5"/>
  <c r="C15" i="8"/>
  <c r="C14"/>
  <c r="C13"/>
  <c r="C14" i="5"/>
  <c r="G75" i="4"/>
  <c r="C13" i="5" s="1"/>
  <c r="G68" i="4"/>
  <c r="C12" i="5" s="1"/>
  <c r="G41" i="4"/>
  <c r="C11" i="5" s="1"/>
  <c r="G35" i="4"/>
  <c r="C10" i="5" s="1"/>
  <c r="G20" i="4"/>
  <c r="C8" i="8" s="1"/>
  <c r="C7"/>
  <c r="C8" i="5"/>
  <c r="G126" i="4"/>
  <c r="G12" i="7"/>
  <c r="G127" s="1"/>
  <c r="G129" s="1"/>
  <c r="G20"/>
  <c r="G68"/>
  <c r="G41"/>
  <c r="G126"/>
  <c r="G93"/>
  <c r="G35"/>
  <c r="G128" i="4" l="1"/>
  <c r="C17" i="5"/>
  <c r="H17" s="1"/>
  <c r="C18"/>
  <c r="C17" i="8"/>
  <c r="F16"/>
  <c r="H16"/>
  <c r="N16"/>
  <c r="P16"/>
  <c r="J16"/>
  <c r="L16"/>
  <c r="N15"/>
  <c r="P15"/>
  <c r="F15"/>
  <c r="H15"/>
  <c r="J15"/>
  <c r="L15"/>
  <c r="F16" i="5"/>
  <c r="N16"/>
  <c r="L16"/>
  <c r="J16"/>
  <c r="H16"/>
  <c r="P16"/>
  <c r="C15"/>
  <c r="F15" s="1"/>
  <c r="J14" i="8"/>
  <c r="L14"/>
  <c r="N14"/>
  <c r="P14"/>
  <c r="F14"/>
  <c r="H14"/>
  <c r="F13"/>
  <c r="H13"/>
  <c r="J13"/>
  <c r="L13"/>
  <c r="N13"/>
  <c r="P13"/>
  <c r="P14" i="5"/>
  <c r="F14"/>
  <c r="H14"/>
  <c r="N14"/>
  <c r="J14"/>
  <c r="L14"/>
  <c r="C12" i="8"/>
  <c r="P12" s="1"/>
  <c r="J13" i="5"/>
  <c r="H13"/>
  <c r="N13"/>
  <c r="P13"/>
  <c r="F13"/>
  <c r="L13"/>
  <c r="C11" i="8"/>
  <c r="H11" s="1"/>
  <c r="L12" i="5"/>
  <c r="N12"/>
  <c r="F12"/>
  <c r="P12"/>
  <c r="J12"/>
  <c r="H12"/>
  <c r="C10" i="8"/>
  <c r="J10" s="1"/>
  <c r="J11" i="5"/>
  <c r="H11"/>
  <c r="P11"/>
  <c r="N11"/>
  <c r="F11"/>
  <c r="L11"/>
  <c r="C9" i="8"/>
  <c r="P9" s="1"/>
  <c r="N10" i="5"/>
  <c r="L10"/>
  <c r="F10"/>
  <c r="J10"/>
  <c r="H10"/>
  <c r="P10"/>
  <c r="C9"/>
  <c r="P9" s="1"/>
  <c r="L8" i="8"/>
  <c r="F8"/>
  <c r="H8"/>
  <c r="J8"/>
  <c r="N8"/>
  <c r="P8"/>
  <c r="J7"/>
  <c r="F7"/>
  <c r="H7"/>
  <c r="L7"/>
  <c r="N7"/>
  <c r="P7"/>
  <c r="H8" i="5"/>
  <c r="L8"/>
  <c r="F8"/>
  <c r="J8"/>
  <c r="N8"/>
  <c r="P8"/>
  <c r="C19"/>
  <c r="C18" i="8"/>
  <c r="G127" i="4"/>
  <c r="G129" s="1"/>
  <c r="J17" i="5" l="1"/>
  <c r="L17"/>
  <c r="F17"/>
  <c r="N17"/>
  <c r="P17"/>
  <c r="Q16"/>
  <c r="Q13" i="8"/>
  <c r="Q16"/>
  <c r="F18" i="5"/>
  <c r="P18"/>
  <c r="H18"/>
  <c r="J18"/>
  <c r="L18"/>
  <c r="N18"/>
  <c r="F17" i="8"/>
  <c r="N17"/>
  <c r="P17"/>
  <c r="H17"/>
  <c r="J17"/>
  <c r="L17"/>
  <c r="Q15"/>
  <c r="J15" i="5"/>
  <c r="H15"/>
  <c r="L15"/>
  <c r="N15"/>
  <c r="P15"/>
  <c r="Q14" i="8"/>
  <c r="Q14" i="5"/>
  <c r="F12" i="8"/>
  <c r="H12"/>
  <c r="J12"/>
  <c r="L12"/>
  <c r="N12"/>
  <c r="Q13" i="5"/>
  <c r="F11" i="8"/>
  <c r="J11"/>
  <c r="L11"/>
  <c r="N11"/>
  <c r="P11"/>
  <c r="Q12" i="5"/>
  <c r="P10" i="8"/>
  <c r="L10"/>
  <c r="N10"/>
  <c r="F10"/>
  <c r="H10"/>
  <c r="Q11" i="5"/>
  <c r="N9" i="8"/>
  <c r="F9"/>
  <c r="H9"/>
  <c r="J9"/>
  <c r="L9"/>
  <c r="Q10" i="5"/>
  <c r="F9"/>
  <c r="H9"/>
  <c r="L9"/>
  <c r="N9"/>
  <c r="J9"/>
  <c r="Q8" i="8"/>
  <c r="Q7"/>
  <c r="Q8" i="5"/>
  <c r="F19"/>
  <c r="C21"/>
  <c r="N19"/>
  <c r="L19"/>
  <c r="P19"/>
  <c r="H19"/>
  <c r="J19"/>
  <c r="H18" i="8"/>
  <c r="F18"/>
  <c r="J18"/>
  <c r="N18"/>
  <c r="P18"/>
  <c r="C20"/>
  <c r="L18"/>
  <c r="Q18" i="5" l="1"/>
  <c r="Q12" i="8"/>
  <c r="Q11"/>
  <c r="Q9" i="5"/>
  <c r="Q17"/>
  <c r="Q17" i="8"/>
  <c r="Q15" i="5"/>
  <c r="J20"/>
  <c r="I20" s="1"/>
  <c r="L20"/>
  <c r="K20" s="1"/>
  <c r="P20"/>
  <c r="O20" s="1"/>
  <c r="Q10" i="8"/>
  <c r="L19"/>
  <c r="K19" s="1"/>
  <c r="Q9"/>
  <c r="F19"/>
  <c r="F20" s="1"/>
  <c r="J19"/>
  <c r="I19" s="1"/>
  <c r="N19"/>
  <c r="M19" s="1"/>
  <c r="H19"/>
  <c r="G19" s="1"/>
  <c r="H20" i="5"/>
  <c r="G20" s="1"/>
  <c r="N20"/>
  <c r="M20" s="1"/>
  <c r="Q18" i="8"/>
  <c r="P19"/>
  <c r="O19" s="1"/>
  <c r="F20" i="5"/>
  <c r="Q19"/>
  <c r="D13" i="8"/>
  <c r="D16"/>
  <c r="D15"/>
  <c r="D9"/>
  <c r="D8"/>
  <c r="D7"/>
  <c r="D10"/>
  <c r="D11"/>
  <c r="D17"/>
  <c r="D12"/>
  <c r="D14"/>
  <c r="D18" i="5"/>
  <c r="D10"/>
  <c r="D16"/>
  <c r="D8"/>
  <c r="D13"/>
  <c r="D17"/>
  <c r="D12"/>
  <c r="D9"/>
  <c r="D15"/>
  <c r="D11"/>
  <c r="D14"/>
  <c r="D18" i="8"/>
  <c r="D19" i="5"/>
  <c r="Q20" l="1"/>
  <c r="Q21" s="1"/>
  <c r="Q19" i="8"/>
  <c r="Q20" s="1"/>
  <c r="E19"/>
  <c r="R19" s="1"/>
  <c r="E20" i="5"/>
  <c r="R20" s="1"/>
  <c r="F21"/>
  <c r="H20" i="8"/>
  <c r="E20"/>
  <c r="D21" i="5"/>
  <c r="D20" i="8"/>
  <c r="E21" i="5" l="1"/>
  <c r="H21"/>
  <c r="J20" i="8"/>
  <c r="G20"/>
  <c r="J21" i="5" l="1"/>
  <c r="G21"/>
  <c r="L20" i="8"/>
  <c r="I20"/>
  <c r="L21" i="5" l="1"/>
  <c r="I21"/>
  <c r="K20" i="8"/>
  <c r="N20"/>
  <c r="K21" i="5" l="1"/>
  <c r="N21"/>
  <c r="M20" i="8"/>
  <c r="P20"/>
  <c r="O20" s="1"/>
  <c r="M21" i="5" l="1"/>
  <c r="P21"/>
  <c r="O21" s="1"/>
</calcChain>
</file>

<file path=xl/sharedStrings.xml><?xml version="1.0" encoding="utf-8"?>
<sst xmlns="http://schemas.openxmlformats.org/spreadsheetml/2006/main" count="638" uniqueCount="230">
  <si>
    <t>ITEM</t>
  </si>
  <si>
    <t>DESCRIÇÃO</t>
  </si>
  <si>
    <t>UN</t>
  </si>
  <si>
    <t>QUANT.</t>
  </si>
  <si>
    <t>P. UNIT. (S/BDI)</t>
  </si>
  <si>
    <t>P. UNIT. (C/BDI)</t>
  </si>
  <si>
    <t>P. TOTAL (C/BDI)</t>
  </si>
  <si>
    <t>010000</t>
  </si>
  <si>
    <t>INSTALAÇÃO DOS SERVIÇOS DE ENGENHARIA</t>
  </si>
  <si>
    <t>Locação dos serviços de engenharia: execução de gabarito</t>
  </si>
  <si>
    <t>M</t>
  </si>
  <si>
    <t>Será medido pela área de obra locada, aferida entre os eixos de fundação e acrescentando-se 0,50 m, a partir do eixo, para o lado externo (m).
O item remunera o fornecimento de pontaletes em Pinus ou Cedrinho de 3" x 3"; tábuas em Pinus de 1" x 12"; arame galvanizado; inclusive materiais acessórios e a mão-de-obra necessária para os serviços de locação completa em obras de edificação compreendendo: locação de estacas, eixos principais, paredes, etc.</t>
  </si>
  <si>
    <t>010003</t>
  </si>
  <si>
    <t>Fornecimento e colocação de placa dos serviços de engenharia em chapa galvanizada (3,00 X 1,50m)   -  Governo do Estado  -  (Ampliação e / ou Reforma acima de R$ 30.000,00)</t>
  </si>
  <si>
    <t>Será medido por unidade de placa instalada (UN).
O item remunera as placas de obras que deverão ser confeccionadas em chapa galvanizada 0,26. As chapas serão afixadas com rebites 540 e parafusos 3/8, em uma estrutura metálica com viga U 2” enrijecida e Metalon 20x20. O suporte para a instalação deverá ser em Eucalipto Autoclavado. As placas serão pintadas na frente e no verso com fundo anticorrosivo e tinta automotiva. FORMATO: 3,00 x 1,50m. O tamanho da placa é definido em função do local da sua instalação e/ou do valor dos serviços acima de R$ 30.000,00, obedecendo à proporção de 6,00 x 3,00m e o manual de identidade visual do Governo de Minas.</t>
  </si>
  <si>
    <r>
      <rPr>
        <sz val="14"/>
        <color theme="1"/>
        <rFont val="Calibri"/>
        <family val="2"/>
      </rPr>
      <t>M</t>
    </r>
    <r>
      <rPr>
        <vertAlign val="superscript"/>
        <sz val="14"/>
        <color theme="1"/>
        <rFont val="Calibri"/>
        <family val="2"/>
      </rPr>
      <t>2</t>
    </r>
  </si>
  <si>
    <t>M²</t>
  </si>
  <si>
    <t>010103</t>
  </si>
  <si>
    <t>Padrão CEMIG aéreo tipo C1, demanda até 15 KVA, trifásico (serve como base, aproximadamente uma escola Tipo Escola Rural - escolas pequenas até 4 salas de aula)</t>
  </si>
  <si>
    <t>SUB-TOTAL =</t>
  </si>
  <si>
    <r>
      <rPr>
        <sz val="14"/>
        <color theme="1"/>
        <rFont val="Calibri"/>
        <family val="2"/>
      </rPr>
      <t>M</t>
    </r>
    <r>
      <rPr>
        <vertAlign val="superscript"/>
        <sz val="14"/>
        <color theme="1"/>
        <rFont val="Calibri"/>
        <family val="2"/>
      </rPr>
      <t>3</t>
    </r>
  </si>
  <si>
    <t>030000</t>
  </si>
  <si>
    <t>TRABALHOS EM TERRA</t>
  </si>
  <si>
    <t>030002</t>
  </si>
  <si>
    <t>Escavação  manual de vala em solo de 1ª e 2ª categoria, profundidade em até 2,00m</t>
  </si>
  <si>
    <t>Será medido pelo volume escavado, considerando-se um acréscimo para cada lado, no plano horizontal, em relação às dimensões de cada peça, de 20 cm (m³).
O item remunera o fornecimento da mão-de-obra necessária para a escavação manual em solo de 1ª e 2ª categorias em valas ou cavas até 2,00 m de profundidade.</t>
  </si>
  <si>
    <t>030004</t>
  </si>
  <si>
    <t>Regularização de fundo de vala com apiloamento com maço de 30kg</t>
  </si>
  <si>
    <t>Será medido pela área de fundo da vala (m²).
O item remunera o fornecimento de equipamentos e mão-de-obra necessários para execução dos serviços de regularização do fundo de vala com maço de 30 kg.</t>
  </si>
  <si>
    <t>030009</t>
  </si>
  <si>
    <t>Regularização e compactação de terreno c/ placa vibratória, em camadas de 20 a 40cm de espessura</t>
  </si>
  <si>
    <t xml:space="preserve">Será medido por área de plataforma, aferida na projeção horizontal, com regularização e compactação executada (m²).   
O item remunera o fornecimento de equipamentos, materiais e mão-de-obra necessários para a execução de regularização e compactação mecanizada, englobando os serviços: regularização e compactação em solo, acabamento da superfície, para o acerto das cotas; locação se necessário por meio de piquetes, do eixo e cotas do greide.
</t>
  </si>
  <si>
    <t>040000</t>
  </si>
  <si>
    <t>SONDAGEM, FUNDAÇÕES, MUROS E CONTENÇÕES</t>
  </si>
  <si>
    <t>040001</t>
  </si>
  <si>
    <r>
      <rPr>
        <b/>
        <sz val="12"/>
        <color theme="1"/>
        <rFont val="Calibri"/>
        <family val="2"/>
      </rPr>
      <t>Armadura de aço, CA 50, corte e dobra no canteiro</t>
    </r>
    <r>
      <rPr>
        <sz val="12"/>
        <color theme="1"/>
        <rFont val="Calibri"/>
        <family val="2"/>
      </rPr>
      <t xml:space="preserve">                                                                                                                    </t>
    </r>
  </si>
  <si>
    <t>KG</t>
  </si>
  <si>
    <t>Será medido pelo peso nominal das bitolas constantes no projeto de armadura (kg).
O item remunera o fornecimento de aço CA-50 ( A ou B ) com fyk igual 500 MPa, dobramento, transporte e colocação de armaduras de qualquer bitola e qualquer comprimento; estão incluídos no item os serviços e materiais secundários como arame, espaçadores, perdas decorrentes de desbitolamento, cortes e pontas de transpasse para emendas.</t>
  </si>
  <si>
    <t>040002</t>
  </si>
  <si>
    <t xml:space="preserve">Fôrma de madeira para fundação, com tábuas e sarrafos, 3 aproveitamentos e desforma </t>
  </si>
  <si>
    <t>Será medido pelo desenvolvimento das áreas em contato com o concreto, não se descontando áreas de interseção até 0,20 m² (m²).
O item remunera o fornecimento dos materiais e a mão-de-obra para execução e instalação da forma, incluindo escoras, gravatas, desmoldante e desforma.</t>
  </si>
  <si>
    <t>040004</t>
  </si>
  <si>
    <t>Concreto estrutural virado no local, controle "A", consistência para vibração, brita 1, FCK=20 MPA e lançamento em fundação</t>
  </si>
  <si>
    <t>M³</t>
  </si>
  <si>
    <t>Será medido pelo volume calculado no projeto de formas, sendo que o volume da interseção dos diversos elementos estruturais deve ser computado uma só vez (m³).
O item remunera o fornecimento de betoneira, pedra britada número 1, cimento, areia e a mão-de-obra necessária para o preparo do concreto, com resistência mínima à compressão de 20,0 MPa. Remunera também o transporte, lançamento e adensamento.</t>
  </si>
  <si>
    <t>040006</t>
  </si>
  <si>
    <t>Execução de estaca broca c/ trado manual de 25 cm de diâmetro completa.</t>
  </si>
  <si>
    <t>Será medido pelo comprimento, considerando-se a distância entre o respaldo inferior do bloco e a extremidade inferior de apoio da broca (m).
O item remunera o fornecimento dos materiais e a mão-de-obra para a perfuração, armação, preparo e lançamento do concreto com Fck mínimo 20 Mpa, para a execução de brocas com diâmetro de 25 cm. Remunera também ferragem de espera.</t>
  </si>
  <si>
    <t>040300</t>
  </si>
  <si>
    <t>Sondagem a percussão</t>
  </si>
  <si>
    <t>040301</t>
  </si>
  <si>
    <t>Mobilização e desmobilização por equipamentos de sondagem a percussão d= 2 1/2"</t>
  </si>
  <si>
    <t>Será medido por unidade de transporte e instalação de equipamento de sondagem (un).
O item remunera o fornecimento e instalação de equipamentos necessários para execução de sondagem, a mobilização e desmobilização dos mesmos, independente da distância entre a empresa fornecedora e o local da sondagem.</t>
  </si>
  <si>
    <t>040302</t>
  </si>
  <si>
    <t>Sondagem a percussão d=2 1/2" (profundidade mínima para medição 30m)</t>
  </si>
  <si>
    <t>Será medido pelo comprimento total dos furos de sondagem executados, sendo a quantidade mínima para medição 30 metros (m).
O item remunera o fornecimento da mão-de-obra qualificada necessária para a execução de sondagem a percussão, remunera também as peças gráficas e relatórios pertinentes.</t>
  </si>
  <si>
    <t>Execução de:</t>
  </si>
  <si>
    <t>070000</t>
  </si>
  <si>
    <t>COBERTURA E FORRO</t>
  </si>
  <si>
    <t>070108</t>
  </si>
  <si>
    <t>Telha de aço galvanizado trapezoidal, esp. Mínima = 0,5 mm/ inclinação:10% / largura nominal: 1265mm/ largura útil: 1207mm./ peso: 1,97 kg./m² / vão livre : 3,50 m.</t>
  </si>
  <si>
    <r>
      <rPr>
        <sz val="12"/>
        <color theme="1"/>
        <rFont val="Calibri"/>
        <family val="2"/>
      </rPr>
      <t xml:space="preserve">Será medido pela área de telhamento (m²), sendo: 
</t>
    </r>
    <r>
      <rPr>
        <b/>
        <sz val="12"/>
        <color theme="1"/>
        <rFont val="Calibri"/>
        <family val="2"/>
      </rPr>
      <t>A) Quando plano, ou inclinado abaixo de 18%, pela área de cobertura em projeção horizontal, ou pela área de vedação lateral em projeção vertical;</t>
    </r>
    <r>
      <rPr>
        <sz val="12"/>
        <color theme="1"/>
        <rFont val="Calibri"/>
        <family val="2"/>
      </rPr>
      <t xml:space="preserve">
B) Quando inclinado a partir de 18%, pela área de cobertura em projeção horizontal, ou pela área de vedação lateral em projeção vertical, com os acréscimos:
- 5% para coberturas de 18% a 27% de inclinação;
- 8% para coberturas de 28% a 38% de inclinação;
- 12% para coberturas de 39% a 50% de inclinação.
O item remunera o fornecimento das telhas em chapa de aço galvanizado, perfil trapezoidal com no mínimo 5 mm de espessura, altura de 40 mm, em qualquer comprimento, materiais acessórios para a fixação das telhas, em estrutura, de apoio, metálica, ou de madeira, costura, fechamento e vedação entre as telhas e a mão-de-obra necessária para o transporte interno à obra, içamento e a montagem completa das telhas.</t>
    </r>
  </si>
  <si>
    <t>070403</t>
  </si>
  <si>
    <t>Calha de chapa galvanizada, nº 24 desenvolvimento 60 cm</t>
  </si>
  <si>
    <t>070502</t>
  </si>
  <si>
    <t>Condutor de água (tubo de PVC branco, com conexões, ponta bolsa e virola, diâmetro da seção 100mm)</t>
  </si>
  <si>
    <t>INSTALAÇÃO ELÉTRICA</t>
  </si>
  <si>
    <t>100400</t>
  </si>
  <si>
    <t>Fornecimento e instalação interruptor e tomadas, inclusive placa:</t>
  </si>
  <si>
    <t>100401</t>
  </si>
  <si>
    <t>Tomada universal 2 P+T (10A)</t>
  </si>
  <si>
    <t>Será medido por unidade de tomada instalada (un).
O item remunera o fornecimento e instalação de tomada com dois polos e um terra de 10A para 250V; com placa, haste, contatos de prata e componentes de função elétrica em liga de cobre, conforme ABNT NBR 14136. Remunera também o fornecimento e instalação de placa espelho.</t>
  </si>
  <si>
    <t>100403</t>
  </si>
  <si>
    <t xml:space="preserve">01 tecla simples 10A - 250V </t>
  </si>
  <si>
    <t>Será medido por unidade de interruptor instalado (un).
O item remunera o fornecimento e instalação de interruptor, simples de embutir, com uma tecla fosforescente, com contatos de prata, a prova de faísca, de funcionamento silencioso; remunera também o espelho correspondente.</t>
  </si>
  <si>
    <t>100500</t>
  </si>
  <si>
    <t>Fornecimento e instalação de disjuntor automático:</t>
  </si>
  <si>
    <t>Será medido por unidade de disjuntor instalado (un).
O item remunera o fornecimento de disjuntor automático, com proteção termomagnética, DIN linha residencial ou caixa moldada linha industrial, polos e correntes variáveis conforme o solicitado e tensão de 127 / 220 V, conforme norma NBR 5361 e selo de conformidade do INMETRO, remunera também materiais acessórios e a mão-de-obra necessária para a instalação do disjuntor por meio de parafusos, ilhoses ou terminais de compressão em suporte apropriado; não remunera o fornecimento do suporte.</t>
  </si>
  <si>
    <t>100503</t>
  </si>
  <si>
    <t>Bipolar DIN de 15 a 35 A</t>
  </si>
  <si>
    <t>100505</t>
  </si>
  <si>
    <t>Tripolar DIN de 63A</t>
  </si>
  <si>
    <t>100603</t>
  </si>
  <si>
    <r>
      <rPr>
        <b/>
        <sz val="12"/>
        <color theme="1"/>
        <rFont val="Calibri"/>
        <family val="2"/>
      </rPr>
      <t>Isolado de PVC seção 4,0 mm</t>
    </r>
    <r>
      <rPr>
        <b/>
        <vertAlign val="superscript"/>
        <sz val="12"/>
        <color theme="1"/>
        <rFont val="Calibri"/>
        <family val="2"/>
      </rPr>
      <t>2</t>
    </r>
  </si>
  <si>
    <t>100701</t>
  </si>
  <si>
    <r>
      <rPr>
        <b/>
        <sz val="12"/>
        <color theme="1"/>
        <rFont val="Calibri"/>
        <family val="2"/>
      </rPr>
      <t>Isolado em PVC seção 10 mm</t>
    </r>
    <r>
      <rPr>
        <b/>
        <vertAlign val="superscript"/>
        <sz val="12"/>
        <color theme="1"/>
        <rFont val="Calibri"/>
        <family val="2"/>
      </rPr>
      <t>2</t>
    </r>
  </si>
  <si>
    <t>100904</t>
  </si>
  <si>
    <t>Diâmetro 40mm (1 1/2")</t>
  </si>
  <si>
    <t>101000</t>
  </si>
  <si>
    <t>Fornecimento e colocação de mangueira PVC flexível corrugado:</t>
  </si>
  <si>
    <t>Será medido pelo comprimento de eletroduto instalado (m).
O item remunera o fornecimento e instalação de eletroduto em PVC corrugado flexível, tipo leve, diâmetro conforme especificado, espessura da parede de 0,3 mm, cor amarela, para instalações elétricas e de telefonia, somente quando embutidas em paredes de alvenaria; remunera também o fornecimento de materiais acessórios e a mão-de-obra necessária para a execução dos serviços: abertura e fechamento de rasgos em paredes e a instalação de arame galvanizado para servir de guia à enfiação, inclusive nas tubulações secas.</t>
  </si>
  <si>
    <t>101002</t>
  </si>
  <si>
    <t>Diâmetro 25mm (3/4")</t>
  </si>
  <si>
    <t>101003</t>
  </si>
  <si>
    <t>Diâmetro 32mm (1")</t>
  </si>
  <si>
    <t>101100</t>
  </si>
  <si>
    <t>Eletroduto de ferro galvanizado leve e médio com conexões</t>
  </si>
  <si>
    <t>Será medido pelo comprimento de tubulação instalada (m).
O item remunera o fornecimento e instalação de eletrodutos e conexões rígidos, em aço carbono de diâmetro especificado, tipo leve ou médio, com as características: costura longitudinal; luva e protetor de rosca; acabamento externo com galvanização eletrolítica, conforme NBR 13057; buchas, arruelas e braçadeiras em aço maleável galvanizado eletrolítico, para instalações elétricas e de telefonia, aparentes, ou enterradas; remunera também o fornecimento de materiais acessórios e a mão-de-obra necessária para a execução dos serviços: escavação e reaterro apiloado de valas com profundidade média de 0,60 m nas instalações enterradas, ou fixação por meio de braçadeiras quando a tubulação for aparente e a instalação de arame galvanizado para servir de guia à enfiação, inclusive nas tubulações secas.</t>
  </si>
  <si>
    <t>101203</t>
  </si>
  <si>
    <t>Caixa de passagem 4"x 4" sem placa</t>
  </si>
  <si>
    <t>Será medido por unidade de caixa instalada (un).
O item remunera o fornecimento e instalação de caixa em PVC rígido de 4" x 4".</t>
  </si>
  <si>
    <t>101205</t>
  </si>
  <si>
    <t>Luminária tipo tartaruga para lâmpada incandescente, LED ou fluorescente compacta.</t>
  </si>
  <si>
    <t>Será medido por unidade de luminária instalada (un).
O item remunera o fornecimento de luminária do tipo tartaruga vidro leitoso, acabamento em pintura epóxi, para lâmpada compacta eletrônica ou incandescente. Remunera o fornecimento e a instalação de lâmpadas.</t>
  </si>
  <si>
    <t>101211</t>
  </si>
  <si>
    <t>Refletor Slim LED 200W de potência, branco Frio, 6500k</t>
  </si>
  <si>
    <t>Será medido por unidade de refletor instalado (un).
O item remunera o fornecimento e instalação de Refletor LED com proteção mínima IP65 indicado para iluminar áreas internas e externas; deve possuir driver incorporado, fluxo luminoso constante em toda faixa de tensão, com corpo e dissipador em alumínio com tampo em vidro, trabalhar, bivolt automático e emissão na cor branca.</t>
  </si>
  <si>
    <t>101410</t>
  </si>
  <si>
    <t>Quadro de distribuição de embutir em chapa, para 24 disjuntores DIN, inclusive barramentos neutro/terra e barramento trifásico de 150a</t>
  </si>
  <si>
    <t>REVESTIMENTO</t>
  </si>
  <si>
    <t>140102</t>
  </si>
  <si>
    <t>Reboco com argamassa 1:2:8 cimento, cal e areia</t>
  </si>
  <si>
    <t>Será medido pela área revestida com reboco, não se descontando vãos de até 2,00 m² e não se considerando espaletas. Os vãos acima de 2,00 m² deverão ser deduzidos na totalidade e as espaletas desenvolvidas (m²).
O item remunera o fornecimento de cimento, cal hidratada, areia e a mão-de-obra necessária para a execução do reboco.</t>
  </si>
  <si>
    <t>140104</t>
  </si>
  <si>
    <t>Chapisco com argamassa 1:3 cimento e areia, a colher</t>
  </si>
  <si>
    <t>Será medido pela área revestida com chapisco, não se descontando vãos de até 2,00 m² e não se considerando espaletas. Os vãos acima de 2,00 m² deverão ser deduzidos na totalidade e as espaletas desenvolvidas (m²).
O item remunera o fornecimento de cimento, areia e a mão-de-obra necessária para a execução do chapisco.</t>
  </si>
  <si>
    <t>PINTURA</t>
  </si>
  <si>
    <t>Pintura:</t>
  </si>
  <si>
    <r>
      <rPr>
        <b/>
        <sz val="12"/>
        <color theme="1"/>
        <rFont val="Calibri"/>
        <family val="2"/>
      </rPr>
      <t xml:space="preserve">Látex PVA em parede </t>
    </r>
    <r>
      <rPr>
        <b/>
        <sz val="12"/>
        <color theme="1"/>
        <rFont val="Calibri"/>
        <family val="2"/>
      </rPr>
      <t>(2 demãos), com fundo preparador / selador</t>
    </r>
  </si>
  <si>
    <t>Emassamento de parede interna com massa corrida à base de PVA com duas demãos, para pintura látex</t>
  </si>
  <si>
    <t>QUADRA</t>
  </si>
  <si>
    <t>200101</t>
  </si>
  <si>
    <t xml:space="preserve">Pintura com tinta a base epóxi em piso de quadra esportiva concreto 2 demãos </t>
  </si>
  <si>
    <t>Será medido pela área de superfície pintada, deduzindo-se toda e qualquer interferência (m²).
O item remunera o fornecimento de tinta à base epóxi, com alta resistência à abrasão, acabamento microtexturizado, lavável, resistente a água, alcalinidade, maresia e intempéries, materiais acessórios e a mão-de-obra necessária para a execução dos serviços de: limpeza da superfície, conforme recomendações do fabricante; aplicação da tinta epóxi, conforme especificações do fabricante; não remunera o preparo de base, quando necessário.</t>
  </si>
  <si>
    <t>Demarcação de quadra (tinta acrílica em piso para faixas de demarcação, com faixas de 5 cm e 8 cm de largura, aplicada com trincha)</t>
  </si>
  <si>
    <t>Será medido por comprimento de faixa de sinalização pintada (m).
O item remunera o fornecimento de tinta acrílica fosca de grande desempenho para pisos, várias cores, conforme especificações do fabricante, que confere um acabamento microtexturizado e antiderrapante com refletorização, materiais acessórios e a mão-de-obra necessária para o preparo de pavimento de concreto e a aplicação da tinta em faixas com até 8 cm de largura.</t>
  </si>
  <si>
    <t>Alambrados e portão</t>
  </si>
  <si>
    <t>O item remunera a execução de alambrado tubular em quadro para fechamento em geral, com altura determinada aferida na projeção vertical, não sendo considerada a altura do chumbamento em mureta, em (m)
 Constituído por:
A) Fornecimento e instalação de montantes verticais, em tubos de aço carbono SAE 1008 / 1010, galvanizados de acordo com norma ASTM A 513, com diâmetro externo de 2" e espessura de 2,25 mm, chumbados diretamente sobre mureta na profundidade média de 0,50 m e com espaçamento máximo de 2,40 m entre colunas;
B) Fornecimento e instalação de travamentos horizontais soldados aos montantes verticais, nas partes superior e inferior do alambrado, em tubos de aço carbono SAE 1008 / 1010, galvanizados de acordo com norma ASTM A 513, com diâmetro externo de 2" e espessura de 2,65 mm;
C) Fornecimento e instalação de tela, com malha ciclônica tipo "Q" conforme NBR / ABNT 10119 de 2" (50 x 50 mm) fio BWG 10 (3,40 mm), fabricada em fio de aço doce de acordo om a NBR / ABNT 5589 , com acabamento lateral de pontas dobradas, fixada por meio de cabos tensores e arames de amarração e de arame em fio de aço doce recozido e zincado bitola BWG 14 (2,11 mm) utilizado para amarração da tela aos montantes verticais e travamentos.
D) Remunera também o fornecimento de materiais e mão-de-obra necessária para: aplicação em uma demão de galvanização a frio, nos pontos de solda e / ou corte dos elementos que compõem o alambrado.
E) Não remunera os serviços de execução de base para fixação dos montantes.</t>
  </si>
  <si>
    <t>200201</t>
  </si>
  <si>
    <t>Alambrado para quadra esportiva com tela de arame galvanizado, fixada em quadros de tubos de aço galvanizado, h=1m</t>
  </si>
  <si>
    <t>200203</t>
  </si>
  <si>
    <t>Alambrado para quadra esportiva com tela de arame galvanizado, fixada em quadros de tubos de aço galvanizado, h=4m</t>
  </si>
  <si>
    <t>230000</t>
  </si>
  <si>
    <t>LIMPEZA</t>
  </si>
  <si>
    <t>230100</t>
  </si>
  <si>
    <t>Limpeza:</t>
  </si>
  <si>
    <t>230101</t>
  </si>
  <si>
    <t>Limpeza Geral da edificação</t>
  </si>
  <si>
    <t>Será medido pela área, na projeção horizontal, de obra limpa (m²).
O item remunera o fornecimento do material e a mão-de-obra necessários para a limpeza geral de pisos, paredes, vidros, áreas externas, bancadas, louças, metais, etc., removendo-se  materiais  excedentes e resíduos de sujeiras, deixando a obra pronta para a utilização.</t>
  </si>
  <si>
    <t>240000</t>
  </si>
  <si>
    <t>LEVANTAMENTOS, E PROJETOS</t>
  </si>
  <si>
    <t>240203</t>
  </si>
  <si>
    <t>Projeto executivo de instalações elétricas em formato A1</t>
  </si>
  <si>
    <t>240205</t>
  </si>
  <si>
    <t>Projeto de Prevenção e Combate a Incêndio e Pânico, exclusive aprovação no CBMMG</t>
  </si>
  <si>
    <t>240206</t>
  </si>
  <si>
    <t>Projeto executivo e estrutural de estrutura de concreto</t>
  </si>
  <si>
    <t>240207</t>
  </si>
  <si>
    <t>Projeto executivo e estrutural de estrutura metálica</t>
  </si>
  <si>
    <t>250000</t>
  </si>
  <si>
    <t>DETECÇÃO, COMBATE E PREVENÇÃO A INCÊNDIO</t>
  </si>
  <si>
    <t>250300</t>
  </si>
  <si>
    <t>Iluminação e sinalização de emergência</t>
  </si>
  <si>
    <t>250301</t>
  </si>
  <si>
    <t>Luminária autônoma de emergência - LED</t>
  </si>
  <si>
    <t>Será medido por luminária instalada ligada à rede elétrica (un).
O item remunera o fornecimento e instalação de luminária autônoma com no mínimo 30 LED's completa ligada à rede elétrica.</t>
  </si>
  <si>
    <t>250304</t>
  </si>
  <si>
    <t>Acionador manual quebra-vidro endereçável</t>
  </si>
  <si>
    <t>Será medido por unidade de acionador instalado (un).
O item remunera o fornecimento e instalação de acionador manual tipo quebra vidro endereçável para acionamento de alarme tipo quebra vidro, em plástico ABS antichama, com acionamento automático através de botão push-botton ou manual através de chave reed swit; sistema de supervisão de estado de rede através de LED's indicadores; remunera também material acessórios para instalação.</t>
  </si>
  <si>
    <t>250401</t>
  </si>
  <si>
    <t>Placa fotoluminescente de Orientação, salvamento e equipamentos - 380 X 190 mm</t>
  </si>
  <si>
    <t>250402</t>
  </si>
  <si>
    <t>Placa fotoluminescente de Orientação, salvamento e equipamentos - 300 X 300 mm</t>
  </si>
  <si>
    <t>250507</t>
  </si>
  <si>
    <t>Extintor manual de pó químico seco ABC - capacidade de 6 kg</t>
  </si>
  <si>
    <t>Será medido por unidade de extintor instalado (un).
O item remunera o fornecimento e instalação de extintor manual de pó químico seco, tipo portátil, capacidade extintora equivalente = 10 B (mínimo), agente extintor fosfato monoamônico, capacidade 6 kg, destinado para a extinção de incêndios de classe "A" (madeira e papel), "B" (líquidos inflamáveis) e "C" (equipamentos elétricos).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validade da carga de 5 anos. Com suporte para fixação na parede. Normas técnicas: NBR 12693, NBR 12791 e NBR 15808.</t>
  </si>
  <si>
    <t>260000</t>
  </si>
  <si>
    <t>OUTROS</t>
  </si>
  <si>
    <t>BDI PROJETO =</t>
  </si>
  <si>
    <t xml:space="preserve">BDI OBRA = </t>
  </si>
  <si>
    <t>CRONOGRAMA FÍSICO-FINANCEIRO</t>
  </si>
  <si>
    <t>TOTAL GERAL (C/ BDI)</t>
  </si>
  <si>
    <t>% INC.</t>
  </si>
  <si>
    <t>1º MÊS</t>
  </si>
  <si>
    <t>2º MÊS</t>
  </si>
  <si>
    <t>3º MÊS</t>
  </si>
  <si>
    <t>4º MÊS</t>
  </si>
  <si>
    <t>5º MÊS</t>
  </si>
  <si>
    <t>6º MÊS</t>
  </si>
  <si>
    <t>TOTAL</t>
  </si>
  <si>
    <t>%</t>
  </si>
  <si>
    <t>VALOR</t>
  </si>
  <si>
    <t>TOTAL MENSAL</t>
  </si>
  <si>
    <t>TOTAL ACUMULADO</t>
  </si>
  <si>
    <t>PORTÃO EM CHAPA DE AÇO GALVANIZADO, TIPO LAMBRIL, ESP. 1,25MM (GSG-18), COM REQUADRO EM TUBO DE AÇO (50X30)MM, ESP. 1,25MM, EXCLUSIVE CADEADO E PINTURA - SICOR / ED-50982</t>
  </si>
  <si>
    <t>ALVENARIA ESTRUTURAL COM BLOCO DE CONCRETO, ESP. 14CM, (FBK 4,5MPA), COM ACABAMENTO APARENTE, INCLUSIVE ARGAMASSA PARA ASSENTAMENTO - SICOR / ED-48201</t>
  </si>
  <si>
    <t>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 - SICOR / ED-20573</t>
  </si>
  <si>
    <r>
      <t xml:space="preserve">260001 </t>
    </r>
    <r>
      <rPr>
        <b/>
        <sz val="10"/>
        <color theme="1"/>
        <rFont val="Calibri"/>
        <family val="2"/>
      </rPr>
      <t>SICOR / ED-20573</t>
    </r>
  </si>
  <si>
    <r>
      <t xml:space="preserve">260002 </t>
    </r>
    <r>
      <rPr>
        <b/>
        <sz val="10"/>
        <color theme="1"/>
        <rFont val="Calibri"/>
        <family val="2"/>
      </rPr>
      <t>SICOR / ED-50982</t>
    </r>
  </si>
  <si>
    <r>
      <t xml:space="preserve">260003 </t>
    </r>
    <r>
      <rPr>
        <b/>
        <sz val="10"/>
        <color theme="1"/>
        <rFont val="Calibri"/>
        <family val="2"/>
      </rPr>
      <t>SICOR / ED-48201</t>
    </r>
  </si>
  <si>
    <t xml:space="preserve">CINTA DE AMARRAÇÃO DE ALVENARIA COM BLOCO DE CONCRETO ESTRUTURAL, CANALETA TIPO "U", ESP. 14CM, (FBK 4,5MPA), COM ACABAMENTO APARENTE, INCLUSIVE ARGAMASSA PARA ASSENTAMENTO, EXCLUSIVE GRAUTE E ARMAÇÃO </t>
  </si>
  <si>
    <t xml:space="preserve">ELETRODUTO DE PVC RÍGIDO ROSCÁVEL, DN 100 MM (4"), INCLUSIVE CONEXÕES, SUPORTES E FIXAÇÃO </t>
  </si>
  <si>
    <t xml:space="preserve">PISO EM CONCRETO USINADO CONVENCIONAL COM DE FCK 15MPA, COM TELA SOLDADA NERVURADA TIPO Q-138, ACABAMENTO POLÍDO EM NÍVEL ZERO, ESP. 10CM, INCLUSIVE FORNECIMENTO, LANÇAMENTO, ADENSAMENTO, EXCLUSIVE JUNTA DE DILATAÇÃO </t>
  </si>
  <si>
    <t xml:space="preserve">PINTURA ESMALTE BASE SOLVENTE EM SUPERFÍCIES METÁLICAS, DUAS (2) DEMÃOS, INCLUSIVE UMA (1) DEMÃO DE FUNDO ANTICORROSIVO </t>
  </si>
  <si>
    <t>POSTE DE VÔLEI OU PETECA OFICIAL (PAR) COM REDE, EM TUBO DE AÇO, DIÂMETRO DE 3", TIPO TELESCÓPICO, INCLUSIVE TRATAMENTO ANTICORROSIVO E PINTURA</t>
  </si>
  <si>
    <t xml:space="preserve">TRAVE DE FUTSAL (PAR) COM REDE, EM TUBO DE AÇO, DIÂMETRO DE 3", COMPRIMENTO 300CM, ALTURA 200CM, INCLUSIVE TRATAMENTO ANTICORROSIVO E PINTURA </t>
  </si>
  <si>
    <r>
      <t xml:space="preserve">260004  </t>
    </r>
    <r>
      <rPr>
        <b/>
        <sz val="10"/>
        <color theme="1"/>
        <rFont val="Calibri"/>
        <family val="2"/>
      </rPr>
      <t>SICOR /        ED-48391</t>
    </r>
  </si>
  <si>
    <r>
      <t xml:space="preserve">260005 </t>
    </r>
    <r>
      <rPr>
        <b/>
        <sz val="10"/>
        <color theme="1"/>
        <rFont val="Calibri"/>
        <family val="2"/>
      </rPr>
      <t>SICOR /         ED-49315</t>
    </r>
  </si>
  <si>
    <r>
      <t xml:space="preserve">260006  </t>
    </r>
    <r>
      <rPr>
        <b/>
        <sz val="10"/>
        <color theme="1"/>
        <rFont val="Calibri"/>
        <family val="2"/>
      </rPr>
      <t>SICOR /          ED-9320</t>
    </r>
  </si>
  <si>
    <r>
      <t xml:space="preserve">260007 </t>
    </r>
    <r>
      <rPr>
        <b/>
        <sz val="10"/>
        <color theme="1"/>
        <rFont val="Calibri"/>
        <family val="2"/>
      </rPr>
      <t>SICOR /               ED-50495</t>
    </r>
  </si>
  <si>
    <r>
      <t xml:space="preserve">260008 </t>
    </r>
    <r>
      <rPr>
        <b/>
        <sz val="10"/>
        <color theme="1"/>
        <rFont val="Calibri"/>
        <family val="2"/>
      </rPr>
      <t>SICOR /          ED-49572</t>
    </r>
  </si>
  <si>
    <r>
      <t xml:space="preserve">260009 </t>
    </r>
    <r>
      <rPr>
        <b/>
        <sz val="10"/>
        <color theme="1"/>
        <rFont val="Calibri"/>
        <family val="2"/>
      </rPr>
      <t>SICOR /             ED-49569</t>
    </r>
  </si>
  <si>
    <t xml:space="preserve">ESCOLA MUNICIPAL GUSTAVO JOSÉ DA ROSA                                                                                                                                    </t>
  </si>
  <si>
    <t xml:space="preserve">MUNICÍPIO: ESTIVA                                                                                                                                                 </t>
  </si>
  <si>
    <t>SERVIÇOS: CONSTRUÇÃO DE QUADRA POLIESPORTIVA</t>
  </si>
  <si>
    <t>SRE: Pouso Alegre</t>
  </si>
  <si>
    <t xml:space="preserve">ENDEREÇO: Bairro Fazenda Velha - Estiva / MG  Coordenadas: -22.411925, -46.075436 </t>
  </si>
  <si>
    <t>LOCAL / DATA: ESTIVA 08/10/2025</t>
  </si>
  <si>
    <t>RESPONSÁVEL TÉCNICO:  Eng. Ewerton Vinícius da Silva - CREA: MG - 228447/D</t>
  </si>
  <si>
    <t xml:space="preserve">REPRESENTANTE LEGAL:  Vagner Abílio Belizário - Prefeito Municipal  </t>
  </si>
  <si>
    <t>CONFERE</t>
  </si>
  <si>
    <t>TOTAL GERAL  =</t>
  </si>
  <si>
    <t>DESCRIÇÃO DOS SERVIÇOS</t>
  </si>
  <si>
    <t>PLANILHA DE PROPOSTA ORÇAMENTÁRIA</t>
  </si>
  <si>
    <t xml:space="preserve">OBRA: </t>
  </si>
  <si>
    <t>EMPRESA:</t>
  </si>
  <si>
    <t>CNPJ:</t>
  </si>
  <si>
    <t>ENDEREÇO:</t>
  </si>
  <si>
    <t>TELEFONE:</t>
  </si>
  <si>
    <t xml:space="preserve">PROCESSO ADMINISTRATIVO Nº. 020/2026 - EDITAL DE CONCORRENCIA Nº. 004/2026 
</t>
  </si>
  <si>
    <t>CONSTRUÇÃO DE QUADRA POLIESPORTIVA COBERTA NA E.M. GUSTAVO JOSÉ DA ROSA  - BAIRRO FAZENDA VELHA - ESTIVA - MG</t>
  </si>
  <si>
    <t>UND.</t>
  </si>
  <si>
    <t>REPRESENTANTE LEGAL DA EMPRESA</t>
  </si>
  <si>
    <t>NOME:</t>
  </si>
  <si>
    <t>CPF:</t>
  </si>
  <si>
    <t>RESPONSÁVEL TÉCNICO</t>
  </si>
  <si>
    <t>CREA:</t>
  </si>
  <si>
    <t xml:space="preserve">ASSINATURAS: </t>
  </si>
  <si>
    <t xml:space="preserve">LOCA E DATA: </t>
  </si>
  <si>
    <t>OBSERVAÇÃO: PREENCHER CÉLULAS EM AMARELO</t>
  </si>
</sst>
</file>

<file path=xl/styles.xml><?xml version="1.0" encoding="utf-8"?>
<styleSheet xmlns="http://schemas.openxmlformats.org/spreadsheetml/2006/main">
  <numFmts count="3">
    <numFmt numFmtId="164" formatCode="#,##0.00\ ;&quot; (&quot;#,##0.00\);&quot; -&quot;#\ ;@\ "/>
    <numFmt numFmtId="165" formatCode="0.00_);\(0.00\)"/>
    <numFmt numFmtId="166" formatCode="_(* #,##0.000_);_(* \(#,##0.000\);_(* &quot;-&quot;??_);_(@_)"/>
  </numFmts>
  <fonts count="42">
    <font>
      <sz val="11"/>
      <color theme="1"/>
      <name val="Calibri"/>
      <scheme val="minor"/>
    </font>
    <font>
      <sz val="11"/>
      <color theme="1"/>
      <name val="Calibri"/>
      <family val="2"/>
      <scheme val="minor"/>
    </font>
    <font>
      <b/>
      <sz val="12"/>
      <color theme="1"/>
      <name val="Calibri"/>
      <family val="2"/>
    </font>
    <font>
      <b/>
      <sz val="14"/>
      <color theme="1"/>
      <name val="Calibri"/>
      <family val="2"/>
    </font>
    <font>
      <sz val="11"/>
      <name val="Calibri"/>
      <family val="2"/>
    </font>
    <font>
      <sz val="11"/>
      <color theme="1"/>
      <name val="Calibri"/>
      <family val="2"/>
    </font>
    <font>
      <sz val="14"/>
      <color theme="1"/>
      <name val="Calibri"/>
      <family val="2"/>
    </font>
    <font>
      <b/>
      <sz val="10"/>
      <color theme="1"/>
      <name val="Arial"/>
      <family val="2"/>
    </font>
    <font>
      <sz val="12"/>
      <color theme="1"/>
      <name val="Calibri"/>
      <family val="2"/>
    </font>
    <font>
      <sz val="10"/>
      <color theme="1"/>
      <name val="Arial"/>
      <family val="2"/>
    </font>
    <font>
      <b/>
      <u/>
      <sz val="12"/>
      <color theme="1"/>
      <name val="Calibri"/>
      <family val="2"/>
    </font>
    <font>
      <b/>
      <sz val="10"/>
      <color theme="1"/>
      <name val="Calibri"/>
      <family val="2"/>
    </font>
    <font>
      <b/>
      <u/>
      <sz val="12"/>
      <color theme="1"/>
      <name val="Calibri"/>
      <family val="2"/>
    </font>
    <font>
      <b/>
      <sz val="14"/>
      <color theme="1"/>
      <name val="Arial"/>
      <family val="2"/>
    </font>
    <font>
      <sz val="12"/>
      <color theme="1"/>
      <name val="Cambria"/>
      <family val="1"/>
    </font>
    <font>
      <b/>
      <sz val="12"/>
      <color theme="1"/>
      <name val="Comic Sans MS"/>
      <family val="4"/>
    </font>
    <font>
      <b/>
      <u/>
      <sz val="12"/>
      <color theme="1"/>
      <name val="Calibri"/>
      <family val="2"/>
    </font>
    <font>
      <b/>
      <u/>
      <sz val="12"/>
      <color theme="1"/>
      <name val="Calibri"/>
      <family val="2"/>
    </font>
    <font>
      <b/>
      <sz val="12"/>
      <color theme="1"/>
      <name val="Arial"/>
      <family val="2"/>
    </font>
    <font>
      <sz val="14"/>
      <color theme="1"/>
      <name val="Arial"/>
      <family val="2"/>
    </font>
    <font>
      <b/>
      <sz val="10"/>
      <color rgb="FF000000"/>
      <name val="Arial"/>
      <family val="2"/>
    </font>
    <font>
      <b/>
      <sz val="9"/>
      <color theme="1"/>
      <name val="Arial"/>
      <family val="2"/>
    </font>
    <font>
      <b/>
      <sz val="11"/>
      <color theme="1"/>
      <name val="Calibri"/>
      <family val="2"/>
    </font>
    <font>
      <vertAlign val="superscript"/>
      <sz val="14"/>
      <color theme="1"/>
      <name val="Calibri"/>
      <family val="2"/>
    </font>
    <font>
      <b/>
      <vertAlign val="superscript"/>
      <sz val="12"/>
      <color theme="1"/>
      <name val="Calibri"/>
      <family val="2"/>
    </font>
    <font>
      <sz val="12"/>
      <color theme="1"/>
      <name val="Calibri"/>
      <family val="2"/>
    </font>
    <font>
      <sz val="9"/>
      <color rgb="FF000000"/>
      <name val="Calibri"/>
      <family val="2"/>
      <scheme val="major"/>
    </font>
    <font>
      <sz val="10"/>
      <color rgb="FF000000"/>
      <name val="Calibri"/>
      <family val="2"/>
      <scheme val="major"/>
    </font>
    <font>
      <sz val="10"/>
      <color theme="1"/>
      <name val="Calibri"/>
      <family val="2"/>
    </font>
    <font>
      <sz val="14"/>
      <color theme="1"/>
      <name val="Calibri"/>
      <family val="2"/>
    </font>
    <font>
      <b/>
      <sz val="12"/>
      <color theme="1"/>
      <name val="Calibri"/>
      <family val="2"/>
    </font>
    <font>
      <b/>
      <sz val="11"/>
      <color theme="1"/>
      <name val="Calibri"/>
      <family val="2"/>
    </font>
    <font>
      <b/>
      <sz val="11"/>
      <color theme="1"/>
      <name val="Calibri"/>
      <family val="2"/>
      <scheme val="minor"/>
    </font>
    <font>
      <sz val="28"/>
      <color indexed="8"/>
      <name val="Calibri"/>
      <family val="2"/>
      <scheme val="minor"/>
    </font>
    <font>
      <sz val="14"/>
      <color indexed="8"/>
      <name val="Calibri"/>
      <family val="2"/>
      <scheme val="minor"/>
    </font>
    <font>
      <sz val="16"/>
      <color indexed="8"/>
      <name val="Calibri"/>
      <family val="2"/>
      <scheme val="minor"/>
    </font>
    <font>
      <b/>
      <sz val="14"/>
      <color indexed="8"/>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b/>
      <sz val="20"/>
      <color theme="1"/>
      <name val="Arial"/>
      <family val="2"/>
    </font>
    <font>
      <sz val="20"/>
      <name val="Calibri"/>
      <family val="2"/>
    </font>
  </fonts>
  <fills count="7">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
      <patternFill patternType="solid">
        <fgColor rgb="FFFFFF00"/>
        <bgColor indexed="64"/>
      </patternFill>
    </fill>
    <fill>
      <patternFill patternType="solid">
        <fgColor rgb="FFFFFF00"/>
        <bgColor theme="0"/>
      </patternFill>
    </fill>
  </fills>
  <borders count="41">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174">
    <xf numFmtId="0" fontId="0" fillId="0" borderId="0" xfId="0" applyFont="1" applyAlignment="1"/>
    <xf numFmtId="0" fontId="5" fillId="2" borderId="1" xfId="0" applyFont="1" applyFill="1" applyBorder="1" applyAlignment="1"/>
    <xf numFmtId="0" fontId="7" fillId="2" borderId="1" xfId="0" applyFont="1" applyFill="1" applyBorder="1" applyAlignment="1"/>
    <xf numFmtId="49" fontId="2" fillId="2" borderId="9" xfId="0" applyNumberFormat="1" applyFont="1" applyFill="1" applyBorder="1" applyAlignment="1">
      <alignment horizontal="center" vertical="center" wrapText="1"/>
    </xf>
    <xf numFmtId="0" fontId="3" fillId="2" borderId="4" xfId="0" applyFont="1" applyFill="1" applyBorder="1" applyAlignment="1">
      <alignment horizontal="left" vertical="center" wrapText="1"/>
    </xf>
    <xf numFmtId="49" fontId="8" fillId="2" borderId="1" xfId="0" applyNumberFormat="1" applyFont="1" applyFill="1" applyBorder="1" applyAlignment="1">
      <alignment horizontal="center" vertical="center" wrapText="1"/>
    </xf>
    <xf numFmtId="49" fontId="8" fillId="2" borderId="1" xfId="0" applyNumberFormat="1" applyFont="1" applyFill="1" applyBorder="1" applyAlignment="1"/>
    <xf numFmtId="0" fontId="19" fillId="2" borderId="1" xfId="0" applyFont="1" applyFill="1" applyBorder="1" applyAlignment="1">
      <alignment vertical="center"/>
    </xf>
    <xf numFmtId="0" fontId="19" fillId="2" borderId="1" xfId="0" applyFont="1" applyFill="1" applyBorder="1" applyAlignment="1">
      <alignment horizontal="center" vertical="center"/>
    </xf>
    <xf numFmtId="4" fontId="19" fillId="2" borderId="1" xfId="0" applyNumberFormat="1" applyFont="1" applyFill="1" applyBorder="1" applyAlignment="1">
      <alignment horizontal="center" vertical="center"/>
    </xf>
    <xf numFmtId="0" fontId="20" fillId="2" borderId="1" xfId="0" applyFont="1" applyFill="1" applyBorder="1" applyAlignment="1"/>
    <xf numFmtId="0" fontId="5" fillId="2" borderId="1" xfId="0" applyFont="1" applyFill="1" applyBorder="1" applyAlignment="1">
      <alignment horizontal="left" wrapText="1"/>
    </xf>
    <xf numFmtId="0" fontId="8" fillId="2" borderId="1" xfId="0" applyFont="1" applyFill="1" applyBorder="1" applyAlignment="1"/>
    <xf numFmtId="0" fontId="5" fillId="2" borderId="1" xfId="0" applyFont="1" applyFill="1" applyBorder="1" applyAlignment="1">
      <alignment vertical="center"/>
    </xf>
    <xf numFmtId="4" fontId="5" fillId="2" borderId="1" xfId="0" applyNumberFormat="1" applyFont="1" applyFill="1" applyBorder="1" applyAlignment="1">
      <alignment vertical="center"/>
    </xf>
    <xf numFmtId="166" fontId="19" fillId="2" borderId="1"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49" fontId="2" fillId="2" borderId="6" xfId="0" applyNumberFormat="1" applyFont="1" applyFill="1" applyBorder="1" applyAlignment="1">
      <alignment horizontal="left" vertical="center"/>
    </xf>
    <xf numFmtId="10" fontId="7" fillId="0" borderId="4" xfId="0" applyNumberFormat="1" applyFont="1" applyBorder="1" applyAlignment="1">
      <alignment horizontal="center" vertical="center"/>
    </xf>
    <xf numFmtId="4" fontId="7" fillId="0" borderId="4" xfId="0" applyNumberFormat="1" applyFont="1" applyBorder="1" applyAlignment="1">
      <alignment horizontal="center" vertical="center"/>
    </xf>
    <xf numFmtId="0" fontId="5" fillId="0" borderId="8" xfId="0" applyFont="1" applyBorder="1" applyAlignment="1">
      <alignment horizontal="center" vertical="center"/>
    </xf>
    <xf numFmtId="0" fontId="9" fillId="0" borderId="8" xfId="0" applyFont="1" applyBorder="1" applyAlignment="1">
      <alignment vertical="center"/>
    </xf>
    <xf numFmtId="4" fontId="5" fillId="0" borderId="8" xfId="0" applyNumberFormat="1" applyFont="1" applyBorder="1" applyAlignment="1">
      <alignment horizontal="center" vertical="center"/>
    </xf>
    <xf numFmtId="10" fontId="5" fillId="0" borderId="8" xfId="0" applyNumberFormat="1" applyFont="1" applyBorder="1" applyAlignment="1">
      <alignment horizontal="center" vertical="center"/>
    </xf>
    <xf numFmtId="10" fontId="5" fillId="0" borderId="8" xfId="0" applyNumberFormat="1" applyFont="1" applyBorder="1" applyAlignment="1">
      <alignment vertical="center"/>
    </xf>
    <xf numFmtId="0" fontId="5" fillId="0" borderId="4" xfId="0" applyFont="1" applyBorder="1" applyAlignment="1">
      <alignment horizontal="center" vertical="center"/>
    </xf>
    <xf numFmtId="0" fontId="5" fillId="0" borderId="4" xfId="0" applyFont="1" applyBorder="1" applyAlignment="1">
      <alignment vertical="center"/>
    </xf>
    <xf numFmtId="10" fontId="5" fillId="0" borderId="4" xfId="0" applyNumberFormat="1" applyFont="1" applyBorder="1" applyAlignment="1">
      <alignment vertical="center"/>
    </xf>
    <xf numFmtId="4" fontId="5" fillId="0" borderId="4" xfId="0" applyNumberFormat="1" applyFont="1" applyBorder="1" applyAlignment="1">
      <alignment horizontal="center" vertical="center"/>
    </xf>
    <xf numFmtId="10" fontId="5" fillId="0" borderId="4" xfId="0" applyNumberFormat="1" applyFont="1" applyBorder="1" applyAlignment="1">
      <alignment horizontal="center" vertical="center"/>
    </xf>
    <xf numFmtId="4" fontId="22" fillId="0" borderId="4" xfId="0" applyNumberFormat="1" applyFont="1" applyBorder="1" applyAlignment="1">
      <alignment horizontal="center" vertical="center"/>
    </xf>
    <xf numFmtId="10" fontId="22" fillId="0" borderId="4" xfId="0" applyNumberFormat="1" applyFont="1" applyBorder="1" applyAlignment="1">
      <alignment horizontal="center" vertical="center"/>
    </xf>
    <xf numFmtId="0" fontId="7" fillId="2" borderId="12" xfId="0" applyFont="1" applyFill="1" applyBorder="1" applyAlignment="1">
      <alignment horizontal="center" vertical="center" wrapText="1"/>
    </xf>
    <xf numFmtId="0" fontId="7" fillId="2" borderId="12" xfId="0" applyFont="1" applyFill="1" applyBorder="1" applyAlignment="1"/>
    <xf numFmtId="0" fontId="20" fillId="2" borderId="12" xfId="0" applyFont="1" applyFill="1" applyBorder="1" applyAlignment="1"/>
    <xf numFmtId="0" fontId="0" fillId="0" borderId="12" xfId="0" applyFont="1" applyBorder="1" applyAlignment="1"/>
    <xf numFmtId="10" fontId="0" fillId="0" borderId="0" xfId="0" applyNumberFormat="1" applyFont="1" applyAlignment="1"/>
    <xf numFmtId="0" fontId="0" fillId="0" borderId="0" xfId="0" applyFont="1" applyAlignment="1"/>
    <xf numFmtId="0" fontId="3" fillId="2" borderId="12" xfId="0" applyFont="1" applyFill="1" applyBorder="1" applyAlignment="1">
      <alignment horizontal="center" vertical="center" wrapText="1"/>
    </xf>
    <xf numFmtId="49" fontId="30" fillId="2" borderId="12" xfId="0" applyNumberFormat="1" applyFont="1" applyFill="1" applyBorder="1" applyAlignment="1">
      <alignment horizontal="center" vertical="center" wrapText="1"/>
    </xf>
    <xf numFmtId="0" fontId="28" fillId="2" borderId="12" xfId="0" applyFont="1" applyFill="1" applyBorder="1" applyAlignment="1">
      <alignment horizontal="left" vertical="center" wrapText="1"/>
    </xf>
    <xf numFmtId="49" fontId="8" fillId="2" borderId="12" xfId="0" applyNumberFormat="1" applyFont="1" applyFill="1" applyBorder="1" applyAlignment="1">
      <alignment horizontal="center" vertical="center" wrapText="1"/>
    </xf>
    <xf numFmtId="0" fontId="3" fillId="2" borderId="12" xfId="0" applyFont="1" applyFill="1" applyBorder="1" applyAlignment="1">
      <alignment horizontal="right" vertical="center" wrapText="1"/>
    </xf>
    <xf numFmtId="0" fontId="3" fillId="2" borderId="13" xfId="0" applyFont="1" applyFill="1" applyBorder="1" applyAlignment="1">
      <alignment horizontal="left" vertical="center" wrapText="1"/>
    </xf>
    <xf numFmtId="4" fontId="3" fillId="2" borderId="13" xfId="0" applyNumberFormat="1" applyFont="1" applyFill="1" applyBorder="1" applyAlignment="1">
      <alignment horizontal="center" vertical="center" wrapText="1"/>
    </xf>
    <xf numFmtId="0" fontId="2" fillId="2" borderId="13" xfId="0" applyFont="1" applyFill="1" applyBorder="1" applyAlignment="1">
      <alignment horizontal="left" vertical="center" wrapText="1"/>
    </xf>
    <xf numFmtId="0" fontId="6" fillId="2" borderId="13" xfId="0" applyFont="1" applyFill="1" applyBorder="1" applyAlignment="1">
      <alignment horizontal="center" vertical="center" wrapText="1"/>
    </xf>
    <xf numFmtId="4" fontId="6" fillId="2" borderId="13" xfId="0" applyNumberFormat="1" applyFont="1" applyFill="1" applyBorder="1" applyAlignment="1">
      <alignment horizontal="center" vertical="center" wrapText="1"/>
    </xf>
    <xf numFmtId="0" fontId="8" fillId="2" borderId="13" xfId="0" applyFont="1" applyFill="1" applyBorder="1" applyAlignment="1">
      <alignment horizontal="left" vertical="center" wrapText="1"/>
    </xf>
    <xf numFmtId="2" fontId="6" fillId="2" borderId="13" xfId="0" applyNumberFormat="1" applyFont="1" applyFill="1" applyBorder="1" applyAlignment="1">
      <alignment horizontal="center" vertical="center" wrapText="1"/>
    </xf>
    <xf numFmtId="164" fontId="3" fillId="2" borderId="13" xfId="0" applyNumberFormat="1" applyFont="1" applyFill="1" applyBorder="1" applyAlignment="1">
      <alignment horizontal="center" vertical="center" wrapText="1"/>
    </xf>
    <xf numFmtId="165" fontId="6" fillId="2" borderId="13" xfId="0" applyNumberFormat="1" applyFont="1" applyFill="1" applyBorder="1" applyAlignment="1">
      <alignment horizontal="center" vertical="center" wrapText="1"/>
    </xf>
    <xf numFmtId="0" fontId="10" fillId="2" borderId="13"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2" fillId="2" borderId="13" xfId="0" applyFont="1" applyFill="1" applyBorder="1" applyAlignment="1">
      <alignment horizontal="left" vertical="center" shrinkToFit="1"/>
    </xf>
    <xf numFmtId="0" fontId="25" fillId="2" borderId="13" xfId="0" applyFont="1" applyFill="1" applyBorder="1" applyAlignment="1">
      <alignment horizontal="left" vertical="center" wrapText="1" shrinkToFit="1"/>
    </xf>
    <xf numFmtId="0" fontId="16" fillId="2" borderId="13" xfId="0" applyFont="1" applyFill="1" applyBorder="1" applyAlignment="1">
      <alignment horizontal="left" vertical="center" shrinkToFit="1"/>
    </xf>
    <xf numFmtId="0" fontId="17" fillId="2" borderId="13" xfId="0" applyFont="1" applyFill="1" applyBorder="1" applyAlignment="1">
      <alignment horizontal="left" vertical="center" wrapText="1"/>
    </xf>
    <xf numFmtId="0" fontId="28" fillId="2" borderId="13" xfId="0" applyFont="1" applyFill="1" applyBorder="1" applyAlignment="1">
      <alignment horizontal="left" vertical="center" wrapText="1"/>
    </xf>
    <xf numFmtId="0" fontId="29" fillId="2" borderId="13" xfId="0" applyFont="1" applyFill="1" applyBorder="1" applyAlignment="1">
      <alignment horizontal="center" vertical="center" wrapText="1"/>
    </xf>
    <xf numFmtId="2" fontId="27" fillId="4" borderId="13" xfId="0" applyNumberFormat="1" applyFont="1" applyFill="1" applyBorder="1" applyAlignment="1">
      <alignment horizontal="left" vertical="center" wrapText="1"/>
    </xf>
    <xf numFmtId="2" fontId="26" fillId="4" borderId="13" xfId="0" applyNumberFormat="1" applyFont="1" applyFill="1" applyBorder="1" applyAlignment="1">
      <alignment horizontal="left" vertical="center" wrapText="1"/>
    </xf>
    <xf numFmtId="164" fontId="3" fillId="2" borderId="11" xfId="0" applyNumberFormat="1" applyFont="1" applyFill="1" applyBorder="1" applyAlignment="1">
      <alignment horizontal="center" vertical="center" wrapText="1"/>
    </xf>
    <xf numFmtId="0" fontId="3" fillId="2" borderId="13" xfId="0" applyFont="1" applyFill="1" applyBorder="1" applyAlignment="1">
      <alignment horizontal="right" vertical="center" wrapText="1"/>
    </xf>
    <xf numFmtId="10" fontId="3" fillId="2" borderId="13" xfId="0" applyNumberFormat="1" applyFont="1" applyFill="1" applyBorder="1" applyAlignment="1">
      <alignment horizontal="right" vertical="center" wrapText="1"/>
    </xf>
    <xf numFmtId="0" fontId="35" fillId="0" borderId="13" xfId="0" applyFont="1" applyBorder="1" applyAlignment="1">
      <alignment horizontal="center" vertical="center"/>
    </xf>
    <xf numFmtId="49" fontId="3" fillId="2" borderId="17" xfId="0" applyNumberFormat="1" applyFont="1" applyFill="1" applyBorder="1" applyAlignment="1">
      <alignment vertical="center"/>
    </xf>
    <xf numFmtId="0" fontId="3" fillId="2" borderId="18" xfId="0" applyFont="1" applyFill="1" applyBorder="1" applyAlignment="1">
      <alignment vertical="center" wrapText="1"/>
    </xf>
    <xf numFmtId="49" fontId="2" fillId="2" borderId="19" xfId="0" applyNumberFormat="1" applyFont="1" applyFill="1" applyBorder="1" applyAlignment="1">
      <alignment horizontal="center" vertical="center" wrapText="1"/>
    </xf>
    <xf numFmtId="164" fontId="6" fillId="2" borderId="20" xfId="0" applyNumberFormat="1" applyFont="1" applyFill="1" applyBorder="1" applyAlignment="1">
      <alignment horizontal="center" vertical="center" wrapText="1"/>
    </xf>
    <xf numFmtId="0" fontId="4" fillId="0" borderId="19" xfId="0" applyFont="1" applyBorder="1"/>
    <xf numFmtId="164" fontId="3" fillId="2" borderId="20" xfId="0" applyNumberFormat="1" applyFont="1" applyFill="1" applyBorder="1" applyAlignment="1">
      <alignment horizontal="center" vertical="center" wrapText="1"/>
    </xf>
    <xf numFmtId="0" fontId="3" fillId="2" borderId="20" xfId="0" applyFont="1" applyFill="1" applyBorder="1" applyAlignment="1">
      <alignment horizontal="center" vertical="center" wrapText="1"/>
    </xf>
    <xf numFmtId="49" fontId="15" fillId="2" borderId="19" xfId="0" applyNumberFormat="1" applyFont="1" applyFill="1" applyBorder="1" applyAlignment="1">
      <alignment horizontal="center" vertical="center" wrapText="1"/>
    </xf>
    <xf numFmtId="1" fontId="2" fillId="2" borderId="19" xfId="0" applyNumberFormat="1" applyFont="1" applyFill="1" applyBorder="1" applyAlignment="1">
      <alignment horizontal="center" vertical="center" wrapText="1"/>
    </xf>
    <xf numFmtId="49" fontId="30" fillId="2" borderId="19" xfId="0" applyNumberFormat="1" applyFont="1" applyFill="1" applyBorder="1" applyAlignment="1">
      <alignment horizontal="center" vertical="center" wrapText="1"/>
    </xf>
    <xf numFmtId="49" fontId="30" fillId="2" borderId="21" xfId="0" applyNumberFormat="1" applyFont="1" applyFill="1" applyBorder="1" applyAlignment="1">
      <alignment horizontal="center" vertical="center" wrapText="1"/>
    </xf>
    <xf numFmtId="0" fontId="28" fillId="2" borderId="22" xfId="0" applyFont="1" applyFill="1" applyBorder="1" applyAlignment="1">
      <alignment horizontal="left" vertical="center" wrapText="1"/>
    </xf>
    <xf numFmtId="0" fontId="29" fillId="2" borderId="22" xfId="0" applyFont="1" applyFill="1" applyBorder="1" applyAlignment="1">
      <alignment horizontal="center" vertical="center" wrapText="1"/>
    </xf>
    <xf numFmtId="2" fontId="6" fillId="2" borderId="22" xfId="0" applyNumberFormat="1" applyFont="1" applyFill="1" applyBorder="1" applyAlignment="1">
      <alignment horizontal="center" vertical="center" wrapText="1"/>
    </xf>
    <xf numFmtId="4" fontId="6" fillId="2" borderId="22" xfId="0" applyNumberFormat="1" applyFont="1" applyFill="1" applyBorder="1" applyAlignment="1">
      <alignment horizontal="center" vertical="center" wrapText="1"/>
    </xf>
    <xf numFmtId="164" fontId="6" fillId="2" borderId="23" xfId="0" applyNumberFormat="1" applyFont="1" applyFill="1" applyBorder="1" applyAlignment="1">
      <alignment horizontal="center" vertical="center" wrapText="1"/>
    </xf>
    <xf numFmtId="0" fontId="3" fillId="2" borderId="24" xfId="0" applyFont="1" applyFill="1" applyBorder="1" applyAlignment="1">
      <alignment horizontal="right" vertical="center" wrapText="1"/>
    </xf>
    <xf numFmtId="164" fontId="3" fillId="2" borderId="24" xfId="0" applyNumberFormat="1" applyFont="1" applyFill="1" applyBorder="1" applyAlignment="1">
      <alignment horizontal="center" vertical="center" wrapText="1"/>
    </xf>
    <xf numFmtId="0" fontId="3" fillId="2" borderId="26" xfId="0" applyFont="1" applyFill="1" applyBorder="1" applyAlignment="1">
      <alignment horizontal="right" vertical="center" wrapText="1"/>
    </xf>
    <xf numFmtId="164" fontId="3" fillId="2" borderId="27" xfId="0" applyNumberFormat="1" applyFont="1" applyFill="1" applyBorder="1" applyAlignment="1">
      <alignment horizontal="center" vertical="center" wrapText="1"/>
    </xf>
    <xf numFmtId="4" fontId="3" fillId="2" borderId="12" xfId="0" applyNumberFormat="1" applyFont="1" applyFill="1" applyBorder="1" applyAlignment="1">
      <alignment horizontal="center" vertical="center" wrapText="1"/>
    </xf>
    <xf numFmtId="0" fontId="3" fillId="2" borderId="28" xfId="0" applyFont="1" applyFill="1" applyBorder="1" applyAlignment="1">
      <alignment horizontal="center" vertical="center" wrapText="1"/>
    </xf>
    <xf numFmtId="0" fontId="0" fillId="0" borderId="14" xfId="0" applyBorder="1" applyAlignment="1">
      <alignment horizontal="center" vertical="center"/>
    </xf>
    <xf numFmtId="0" fontId="0" fillId="0" borderId="12" xfId="0" applyBorder="1" applyAlignment="1">
      <alignment horizontal="left"/>
    </xf>
    <xf numFmtId="0" fontId="19" fillId="2" borderId="12" xfId="0" applyFont="1" applyFill="1" applyBorder="1" applyAlignment="1">
      <alignment vertical="center"/>
    </xf>
    <xf numFmtId="0" fontId="18" fillId="2" borderId="14" xfId="0" applyFont="1" applyFill="1" applyBorder="1" applyAlignment="1">
      <alignment horizontal="left" vertical="top" wrapText="1"/>
    </xf>
    <xf numFmtId="49" fontId="8" fillId="2" borderId="12" xfId="0" applyNumberFormat="1" applyFont="1" applyFill="1" applyBorder="1" applyAlignment="1"/>
    <xf numFmtId="0" fontId="19" fillId="2" borderId="12" xfId="0" applyFont="1" applyFill="1" applyBorder="1" applyAlignment="1">
      <alignment horizontal="center" vertical="center"/>
    </xf>
    <xf numFmtId="4" fontId="19" fillId="2" borderId="12" xfId="0" applyNumberFormat="1" applyFont="1" applyFill="1" applyBorder="1" applyAlignment="1">
      <alignment horizontal="center" vertical="center"/>
    </xf>
    <xf numFmtId="0" fontId="32" fillId="0" borderId="12" xfId="0" applyFont="1" applyBorder="1" applyAlignment="1">
      <alignment horizontal="center" vertical="center"/>
    </xf>
    <xf numFmtId="10" fontId="3" fillId="2" borderId="31" xfId="0" applyNumberFormat="1" applyFont="1" applyFill="1" applyBorder="1" applyAlignment="1">
      <alignment horizontal="right" vertical="center" wrapText="1"/>
    </xf>
    <xf numFmtId="0" fontId="0" fillId="0" borderId="12" xfId="0" applyBorder="1" applyAlignment="1"/>
    <xf numFmtId="0" fontId="0" fillId="0" borderId="15" xfId="0" applyBorder="1" applyAlignment="1">
      <alignment horizontal="left" vertical="center"/>
    </xf>
    <xf numFmtId="0" fontId="0" fillId="0" borderId="14" xfId="0" applyBorder="1" applyAlignment="1">
      <alignment horizontal="left" vertical="center"/>
    </xf>
    <xf numFmtId="0" fontId="30" fillId="2" borderId="30" xfId="0" applyFont="1" applyFill="1" applyBorder="1" applyAlignment="1">
      <alignment horizontal="left" vertical="center" wrapText="1"/>
    </xf>
    <xf numFmtId="0" fontId="0" fillId="0" borderId="0" xfId="0" applyFont="1" applyAlignment="1"/>
    <xf numFmtId="0" fontId="0" fillId="0" borderId="0" xfId="0" applyFont="1" applyAlignment="1"/>
    <xf numFmtId="0" fontId="3" fillId="2" borderId="13" xfId="0" applyFont="1" applyFill="1" applyBorder="1" applyAlignment="1">
      <alignment horizontal="right" vertical="center" wrapText="1"/>
    </xf>
    <xf numFmtId="0" fontId="4" fillId="0" borderId="13" xfId="0" applyFont="1" applyBorder="1"/>
    <xf numFmtId="0" fontId="3" fillId="2" borderId="13" xfId="0" applyFont="1" applyFill="1" applyBorder="1" applyAlignment="1">
      <alignment horizontal="center" vertical="center" wrapText="1"/>
    </xf>
    <xf numFmtId="0" fontId="3" fillId="2" borderId="24" xfId="0" applyFont="1" applyFill="1" applyBorder="1" applyAlignment="1">
      <alignment horizontal="right" vertical="center" wrapText="1"/>
    </xf>
    <xf numFmtId="0" fontId="34" fillId="0" borderId="12" xfId="0" applyFont="1" applyBorder="1" applyAlignment="1">
      <alignment horizontal="left" vertical="center"/>
    </xf>
    <xf numFmtId="0" fontId="38" fillId="0" borderId="16" xfId="0" applyFont="1" applyBorder="1" applyAlignment="1">
      <alignment horizontal="center" vertical="center"/>
    </xf>
    <xf numFmtId="10" fontId="36" fillId="0" borderId="16" xfId="0" applyNumberFormat="1" applyFont="1" applyBorder="1" applyAlignment="1">
      <alignment horizontal="center" vertical="center"/>
    </xf>
    <xf numFmtId="10" fontId="39" fillId="0" borderId="16" xfId="0" applyNumberFormat="1" applyFont="1" applyBorder="1" applyAlignment="1">
      <alignment horizontal="center" vertical="center"/>
    </xf>
    <xf numFmtId="0" fontId="4" fillId="0" borderId="12" xfId="0" applyFont="1" applyBorder="1"/>
    <xf numFmtId="4" fontId="6" fillId="6" borderId="13" xfId="0" applyNumberFormat="1" applyFont="1" applyFill="1" applyBorder="1" applyAlignment="1">
      <alignment horizontal="center" vertical="center" wrapText="1"/>
    </xf>
    <xf numFmtId="4" fontId="6" fillId="6" borderId="22" xfId="0" applyNumberFormat="1" applyFont="1" applyFill="1" applyBorder="1" applyAlignment="1">
      <alignment horizontal="center" vertical="center" wrapText="1"/>
    </xf>
    <xf numFmtId="0" fontId="3" fillId="2" borderId="31" xfId="0" applyFont="1" applyFill="1" applyBorder="1" applyAlignment="1">
      <alignment horizontal="center" vertical="center" wrapText="1"/>
    </xf>
    <xf numFmtId="4" fontId="3" fillId="2" borderId="31" xfId="0" applyNumberFormat="1" applyFont="1" applyFill="1" applyBorder="1" applyAlignment="1">
      <alignment horizontal="center" vertical="center" wrapText="1"/>
    </xf>
    <xf numFmtId="0" fontId="3" fillId="2" borderId="34" xfId="0" applyFont="1" applyFill="1" applyBorder="1" applyAlignment="1">
      <alignment horizontal="center" vertical="center" wrapText="1"/>
    </xf>
    <xf numFmtId="49" fontId="2" fillId="2" borderId="35" xfId="0" applyNumberFormat="1" applyFont="1" applyFill="1" applyBorder="1" applyAlignment="1">
      <alignment horizontal="center" vertical="center" wrapText="1"/>
    </xf>
    <xf numFmtId="10" fontId="36" fillId="5" borderId="27" xfId="0" applyNumberFormat="1" applyFont="1" applyFill="1" applyBorder="1" applyAlignment="1">
      <alignment horizontal="center" vertical="center"/>
    </xf>
    <xf numFmtId="0" fontId="38" fillId="0" borderId="25" xfId="0" applyFont="1" applyBorder="1" applyAlignment="1">
      <alignment horizontal="center" vertical="center"/>
    </xf>
    <xf numFmtId="10" fontId="39" fillId="5" borderId="27" xfId="0" applyNumberFormat="1" applyFont="1" applyFill="1" applyBorder="1" applyAlignment="1">
      <alignment horizontal="center" vertical="center"/>
    </xf>
    <xf numFmtId="0" fontId="34" fillId="0" borderId="36" xfId="0" applyFont="1" applyBorder="1" applyAlignment="1">
      <alignment horizontal="left" vertical="center"/>
    </xf>
    <xf numFmtId="0" fontId="36" fillId="5" borderId="38" xfId="0" applyFont="1" applyFill="1" applyBorder="1" applyAlignment="1">
      <alignment horizontal="center" vertical="center"/>
    </xf>
    <xf numFmtId="0" fontId="30" fillId="2" borderId="14" xfId="0" applyFont="1" applyFill="1" applyBorder="1" applyAlignment="1">
      <alignment horizontal="left" vertical="center" wrapText="1"/>
    </xf>
    <xf numFmtId="164" fontId="3" fillId="2" borderId="12" xfId="0" applyNumberFormat="1" applyFont="1" applyFill="1" applyBorder="1" applyAlignment="1">
      <alignment horizontal="center" vertical="center" wrapText="1"/>
    </xf>
    <xf numFmtId="10" fontId="3" fillId="2" borderId="12" xfId="0" applyNumberFormat="1" applyFont="1" applyFill="1" applyBorder="1" applyAlignment="1">
      <alignment horizontal="right" vertical="center" wrapText="1"/>
    </xf>
    <xf numFmtId="0" fontId="30" fillId="2" borderId="12" xfId="0" applyFont="1" applyFill="1" applyBorder="1" applyAlignment="1">
      <alignment horizontal="left" vertical="center" wrapText="1"/>
    </xf>
    <xf numFmtId="0" fontId="33" fillId="0" borderId="12" xfId="0" applyFont="1" applyBorder="1" applyAlignment="1">
      <alignment horizontal="center"/>
    </xf>
    <xf numFmtId="0" fontId="34" fillId="0" borderId="12" xfId="0" applyFont="1" applyBorder="1" applyAlignment="1">
      <alignment horizontal="center" vertical="center" wrapText="1"/>
    </xf>
    <xf numFmtId="0" fontId="34" fillId="0" borderId="13" xfId="0" applyFont="1" applyBorder="1" applyAlignment="1">
      <alignment horizontal="left" vertical="center"/>
    </xf>
    <xf numFmtId="0" fontId="3" fillId="2" borderId="25" xfId="0" applyFont="1" applyFill="1" applyBorder="1" applyAlignment="1">
      <alignment horizontal="right" vertical="center" wrapText="1"/>
    </xf>
    <xf numFmtId="0" fontId="4" fillId="0" borderId="26" xfId="0" applyFont="1" applyBorder="1"/>
    <xf numFmtId="0" fontId="3" fillId="2" borderId="24" xfId="0" applyFont="1" applyFill="1" applyBorder="1" applyAlignment="1">
      <alignment horizontal="right" vertical="center" wrapText="1"/>
    </xf>
    <xf numFmtId="0" fontId="4" fillId="0" borderId="24" xfId="0" applyFont="1" applyBorder="1"/>
    <xf numFmtId="0" fontId="3" fillId="2" borderId="10" xfId="0" applyFont="1" applyFill="1" applyBorder="1" applyAlignment="1">
      <alignment horizontal="center" vertical="center" wrapText="1"/>
    </xf>
    <xf numFmtId="0" fontId="4" fillId="0" borderId="12" xfId="0" applyFont="1" applyBorder="1"/>
    <xf numFmtId="0" fontId="4" fillId="0" borderId="11" xfId="0" applyFont="1" applyBorder="1"/>
    <xf numFmtId="0" fontId="3" fillId="2" borderId="13" xfId="0" applyFont="1" applyFill="1" applyBorder="1" applyAlignment="1">
      <alignment horizontal="center" vertical="center" wrapText="1"/>
    </xf>
    <xf numFmtId="0" fontId="4" fillId="0" borderId="13" xfId="0" applyFont="1" applyBorder="1"/>
    <xf numFmtId="0" fontId="1" fillId="0" borderId="29" xfId="0" applyFont="1" applyBorder="1" applyAlignment="1">
      <alignment horizontal="center" vertical="center"/>
    </xf>
    <xf numFmtId="0" fontId="37" fillId="0" borderId="14" xfId="0" applyFont="1" applyBorder="1" applyAlignment="1">
      <alignment horizontal="left" vertical="center"/>
    </xf>
    <xf numFmtId="0" fontId="37" fillId="0" borderId="15" xfId="0" applyFont="1" applyBorder="1" applyAlignment="1">
      <alignment horizontal="left" vertical="center"/>
    </xf>
    <xf numFmtId="0" fontId="36" fillId="0" borderId="13" xfId="0" applyFont="1" applyBorder="1" applyAlignment="1">
      <alignment horizontal="center" vertical="center" wrapText="1"/>
    </xf>
    <xf numFmtId="0" fontId="34" fillId="0" borderId="16" xfId="0" applyFont="1" applyBorder="1" applyAlignment="1">
      <alignment horizontal="left" vertical="center"/>
    </xf>
    <xf numFmtId="0" fontId="3" fillId="2" borderId="13" xfId="0" applyFont="1" applyFill="1" applyBorder="1" applyAlignment="1">
      <alignment horizontal="right" vertical="center" wrapText="1"/>
    </xf>
    <xf numFmtId="0" fontId="0" fillId="0" borderId="16" xfId="0" applyBorder="1" applyAlignment="1">
      <alignment horizontal="left" vertical="center"/>
    </xf>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9" fillId="0" borderId="39" xfId="0" applyFont="1" applyBorder="1" applyAlignment="1">
      <alignment horizontal="center" vertical="center"/>
    </xf>
    <xf numFmtId="0" fontId="34" fillId="0" borderId="39" xfId="0" applyFont="1" applyBorder="1" applyAlignment="1">
      <alignment horizontal="center" vertical="center" wrapText="1"/>
    </xf>
    <xf numFmtId="0" fontId="34" fillId="0" borderId="40" xfId="0" applyFont="1" applyBorder="1" applyAlignment="1">
      <alignment horizontal="center" vertical="center" wrapText="1"/>
    </xf>
    <xf numFmtId="0" fontId="0" fillId="0" borderId="13" xfId="0" applyBorder="1" applyAlignment="1">
      <alignment horizontal="left" vertical="center"/>
    </xf>
    <xf numFmtId="0" fontId="37" fillId="0" borderId="29" xfId="0" applyFont="1" applyBorder="1" applyAlignment="1">
      <alignment horizontal="center" vertical="center"/>
    </xf>
    <xf numFmtId="0" fontId="3" fillId="2" borderId="12" xfId="0" applyFont="1" applyFill="1" applyBorder="1" applyAlignment="1">
      <alignment horizontal="right" vertical="center" wrapText="1"/>
    </xf>
    <xf numFmtId="0" fontId="2" fillId="0" borderId="2" xfId="0" applyFont="1" applyBorder="1" applyAlignment="1">
      <alignment horizontal="center" vertical="center"/>
    </xf>
    <xf numFmtId="0" fontId="4" fillId="0" borderId="3" xfId="0" applyFont="1" applyBorder="1"/>
    <xf numFmtId="0" fontId="0" fillId="0" borderId="10" xfId="0" applyBorder="1" applyAlignment="1">
      <alignment horizontal="center" vertical="center"/>
    </xf>
    <xf numFmtId="0" fontId="21" fillId="0" borderId="7" xfId="0" applyFont="1" applyBorder="1" applyAlignment="1">
      <alignment horizontal="center" vertical="center"/>
    </xf>
    <xf numFmtId="0" fontId="4" fillId="0" borderId="8" xfId="0" applyFont="1" applyBorder="1"/>
    <xf numFmtId="0" fontId="7" fillId="0" borderId="7" xfId="0" applyFont="1" applyBorder="1" applyAlignment="1">
      <alignment horizontal="center" vertical="center"/>
    </xf>
    <xf numFmtId="4" fontId="7" fillId="3" borderId="7" xfId="0" applyNumberFormat="1" applyFont="1" applyFill="1" applyBorder="1" applyAlignment="1">
      <alignment horizontal="center" vertical="center" wrapText="1"/>
    </xf>
    <xf numFmtId="10" fontId="7" fillId="0" borderId="7" xfId="0" applyNumberFormat="1" applyFont="1" applyBorder="1" applyAlignment="1">
      <alignment horizontal="center" vertical="center"/>
    </xf>
    <xf numFmtId="0" fontId="7" fillId="0" borderId="2" xfId="0" applyFont="1" applyBorder="1" applyAlignment="1">
      <alignment horizontal="center" vertical="center"/>
    </xf>
    <xf numFmtId="4" fontId="18" fillId="0" borderId="7" xfId="0" applyNumberFormat="1" applyFont="1" applyBorder="1" applyAlignment="1">
      <alignment horizontal="center" vertical="center"/>
    </xf>
    <xf numFmtId="10" fontId="40" fillId="0" borderId="2" xfId="0" applyNumberFormat="1" applyFont="1" applyBorder="1" applyAlignment="1">
      <alignment horizontal="center" vertical="center"/>
    </xf>
    <xf numFmtId="0" fontId="41" fillId="0" borderId="5" xfId="0" applyFont="1" applyBorder="1"/>
    <xf numFmtId="0" fontId="41" fillId="0" borderId="3" xfId="0" applyFont="1" applyBorder="1"/>
    <xf numFmtId="0" fontId="34" fillId="0" borderId="32" xfId="0" applyFont="1" applyBorder="1" applyAlignment="1">
      <alignment horizontal="center" vertical="center"/>
    </xf>
    <xf numFmtId="0" fontId="34" fillId="0" borderId="33" xfId="0" applyFont="1" applyBorder="1" applyAlignment="1">
      <alignment horizontal="center" vertical="center"/>
    </xf>
    <xf numFmtId="49" fontId="30" fillId="2" borderId="2" xfId="0" applyNumberFormat="1" applyFont="1" applyFill="1" applyBorder="1" applyAlignment="1">
      <alignment horizontal="left" vertical="center"/>
    </xf>
    <xf numFmtId="0" fontId="4" fillId="0" borderId="5" xfId="0" applyFont="1" applyBorder="1"/>
    <xf numFmtId="10" fontId="13" fillId="0" borderId="2" xfId="0" applyNumberFormat="1" applyFont="1" applyBorder="1" applyAlignment="1">
      <alignment horizontal="center" vertical="center"/>
    </xf>
    <xf numFmtId="0" fontId="31" fillId="0" borderId="2" xfId="0" applyFont="1" applyBorder="1" applyAlignment="1">
      <alignment horizontal="lef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I221"/>
  <sheetViews>
    <sheetView tabSelected="1" workbookViewId="0">
      <selection activeCell="A2" sqref="A2:G5"/>
    </sheetView>
  </sheetViews>
  <sheetFormatPr defaultColWidth="14.42578125" defaultRowHeight="15" customHeight="1"/>
  <cols>
    <col min="1" max="1" width="13.140625" style="37" customWidth="1"/>
    <col min="2" max="2" width="104.140625" style="37" customWidth="1"/>
    <col min="3" max="3" width="10.5703125" style="37" customWidth="1"/>
    <col min="4" max="4" width="11.28515625" style="37" customWidth="1"/>
    <col min="5" max="5" width="15.28515625" style="37" customWidth="1"/>
    <col min="6" max="6" width="15.85546875" style="37" customWidth="1"/>
    <col min="7" max="7" width="19.28515625" style="37" customWidth="1"/>
    <col min="8" max="9" width="8.42578125" style="37" customWidth="1"/>
    <col min="10" max="16384" width="14.42578125" style="37"/>
  </cols>
  <sheetData>
    <row r="1" spans="1:9" ht="33" customHeight="1">
      <c r="A1" s="128" t="s">
        <v>213</v>
      </c>
      <c r="B1" s="128"/>
      <c r="C1" s="128"/>
      <c r="D1" s="128"/>
      <c r="E1" s="128"/>
      <c r="F1" s="128"/>
      <c r="G1" s="128"/>
    </row>
    <row r="2" spans="1:9" ht="24.95" customHeight="1">
      <c r="A2" s="129" t="s">
        <v>219</v>
      </c>
      <c r="B2" s="129"/>
      <c r="C2" s="129"/>
      <c r="D2" s="129"/>
      <c r="E2" s="129"/>
      <c r="F2" s="129"/>
      <c r="G2" s="129"/>
    </row>
    <row r="3" spans="1:9" ht="37.5" customHeight="1">
      <c r="A3" s="66" t="s">
        <v>214</v>
      </c>
      <c r="B3" s="143" t="s">
        <v>220</v>
      </c>
      <c r="C3" s="143"/>
      <c r="D3" s="143"/>
      <c r="E3" s="143"/>
      <c r="F3" s="143"/>
      <c r="G3" s="143"/>
    </row>
    <row r="4" spans="1:9" ht="30" customHeight="1">
      <c r="A4" s="130" t="s">
        <v>215</v>
      </c>
      <c r="B4" s="130"/>
      <c r="C4" s="130"/>
      <c r="D4" s="130"/>
      <c r="E4" s="130"/>
      <c r="F4" s="130" t="s">
        <v>216</v>
      </c>
      <c r="G4" s="130"/>
    </row>
    <row r="5" spans="1:9" ht="30" customHeight="1" thickBot="1">
      <c r="A5" s="144" t="s">
        <v>217</v>
      </c>
      <c r="B5" s="144"/>
      <c r="C5" s="144"/>
      <c r="D5" s="144"/>
      <c r="E5" s="144"/>
      <c r="F5" s="146" t="s">
        <v>218</v>
      </c>
      <c r="G5" s="146"/>
    </row>
    <row r="6" spans="1:9" s="102" customFormat="1" ht="30" customHeight="1" thickBot="1">
      <c r="A6" s="122"/>
      <c r="B6" s="123" t="s">
        <v>229</v>
      </c>
      <c r="C6" s="147" t="s">
        <v>168</v>
      </c>
      <c r="D6" s="148"/>
      <c r="E6" s="119"/>
      <c r="F6" s="120" t="s">
        <v>169</v>
      </c>
      <c r="G6" s="121"/>
    </row>
    <row r="7" spans="1:9" ht="37.5" customHeight="1">
      <c r="A7" s="67" t="s">
        <v>0</v>
      </c>
      <c r="B7" s="68" t="s">
        <v>212</v>
      </c>
      <c r="C7" s="115" t="s">
        <v>221</v>
      </c>
      <c r="D7" s="115" t="s">
        <v>3</v>
      </c>
      <c r="E7" s="116" t="s">
        <v>4</v>
      </c>
      <c r="F7" s="116" t="s">
        <v>5</v>
      </c>
      <c r="G7" s="117" t="s">
        <v>6</v>
      </c>
      <c r="H7" s="2"/>
      <c r="I7" s="2"/>
    </row>
    <row r="8" spans="1:9" ht="30" customHeight="1">
      <c r="A8" s="118" t="s">
        <v>7</v>
      </c>
      <c r="B8" s="4" t="s">
        <v>8</v>
      </c>
      <c r="C8" s="38"/>
      <c r="D8" s="38"/>
      <c r="E8" s="87"/>
      <c r="F8" s="87"/>
      <c r="G8" s="88"/>
      <c r="H8" s="33"/>
      <c r="I8" s="33"/>
    </row>
    <row r="9" spans="1:9" ht="37.5" customHeight="1">
      <c r="A9" s="69" t="s">
        <v>12</v>
      </c>
      <c r="B9" s="45" t="s">
        <v>13</v>
      </c>
      <c r="C9" s="46" t="s">
        <v>2</v>
      </c>
      <c r="D9" s="47">
        <v>1</v>
      </c>
      <c r="E9" s="113"/>
      <c r="F9" s="47">
        <f>ROUND(E9*(1+G$6),2)</f>
        <v>0</v>
      </c>
      <c r="G9" s="70">
        <f>ROUND(D9*F9,2)</f>
        <v>0</v>
      </c>
      <c r="H9" s="33"/>
      <c r="I9" s="33"/>
    </row>
    <row r="10" spans="1:9" ht="126.75" customHeight="1">
      <c r="A10" s="69"/>
      <c r="B10" s="48" t="s">
        <v>14</v>
      </c>
      <c r="C10" s="46"/>
      <c r="D10" s="47"/>
      <c r="E10" s="47"/>
      <c r="F10" s="47"/>
      <c r="G10" s="70"/>
      <c r="H10" s="33"/>
      <c r="I10" s="33"/>
    </row>
    <row r="11" spans="1:9" ht="37.5" customHeight="1">
      <c r="A11" s="69" t="s">
        <v>17</v>
      </c>
      <c r="B11" s="45" t="s">
        <v>18</v>
      </c>
      <c r="C11" s="46" t="s">
        <v>2</v>
      </c>
      <c r="D11" s="49">
        <v>1</v>
      </c>
      <c r="E11" s="113"/>
      <c r="F11" s="47">
        <f>ROUND(E11*(1+G$6),2)</f>
        <v>0</v>
      </c>
      <c r="G11" s="70">
        <f t="shared" ref="G11" si="0">ROUND(D11*F11,2)</f>
        <v>0</v>
      </c>
      <c r="H11" s="33"/>
      <c r="I11" s="33"/>
    </row>
    <row r="12" spans="1:9" ht="30" customHeight="1">
      <c r="A12" s="71"/>
      <c r="B12" s="105"/>
      <c r="C12" s="138" t="s">
        <v>19</v>
      </c>
      <c r="D12" s="139"/>
      <c r="E12" s="139"/>
      <c r="F12" s="47"/>
      <c r="G12" s="72">
        <f>SUM(G9:G11)</f>
        <v>0</v>
      </c>
      <c r="H12" s="33"/>
      <c r="I12" s="33"/>
    </row>
    <row r="13" spans="1:9" ht="30" customHeight="1">
      <c r="A13" s="69" t="s">
        <v>21</v>
      </c>
      <c r="B13" s="43" t="s">
        <v>22</v>
      </c>
      <c r="C13" s="105"/>
      <c r="D13" s="106"/>
      <c r="E13" s="44"/>
      <c r="F13" s="47"/>
      <c r="G13" s="73"/>
      <c r="H13" s="33"/>
      <c r="I13" s="33"/>
    </row>
    <row r="14" spans="1:9" ht="37.5" customHeight="1">
      <c r="A14" s="69" t="s">
        <v>23</v>
      </c>
      <c r="B14" s="45" t="s">
        <v>24</v>
      </c>
      <c r="C14" s="46" t="s">
        <v>20</v>
      </c>
      <c r="D14" s="47">
        <v>6.79</v>
      </c>
      <c r="E14" s="113"/>
      <c r="F14" s="47">
        <f>ROUND(E14*(1+G$6),2)</f>
        <v>0</v>
      </c>
      <c r="G14" s="70">
        <f t="shared" ref="G14:G18" si="1">ROUND(D14*F14,2)</f>
        <v>0</v>
      </c>
      <c r="H14" s="33"/>
      <c r="I14" s="33"/>
    </row>
    <row r="15" spans="1:9" ht="70.5" customHeight="1">
      <c r="A15" s="69"/>
      <c r="B15" s="48" t="s">
        <v>25</v>
      </c>
      <c r="C15" s="46"/>
      <c r="D15" s="47"/>
      <c r="E15" s="47"/>
      <c r="F15" s="47"/>
      <c r="G15" s="70"/>
      <c r="H15" s="33"/>
      <c r="I15" s="33"/>
    </row>
    <row r="16" spans="1:9" ht="37.5" customHeight="1">
      <c r="A16" s="69" t="s">
        <v>26</v>
      </c>
      <c r="B16" s="45" t="s">
        <v>27</v>
      </c>
      <c r="C16" s="46" t="s">
        <v>15</v>
      </c>
      <c r="D16" s="47">
        <v>18.96</v>
      </c>
      <c r="E16" s="113"/>
      <c r="F16" s="47">
        <f>ROUND(E16*(1+G$6),2)</f>
        <v>0</v>
      </c>
      <c r="G16" s="70">
        <f t="shared" si="1"/>
        <v>0</v>
      </c>
      <c r="H16" s="33"/>
      <c r="I16" s="33"/>
    </row>
    <row r="17" spans="1:9" ht="60.75" customHeight="1">
      <c r="A17" s="69"/>
      <c r="B17" s="48" t="s">
        <v>28</v>
      </c>
      <c r="C17" s="46"/>
      <c r="D17" s="47"/>
      <c r="E17" s="47"/>
      <c r="F17" s="47"/>
      <c r="G17" s="70"/>
      <c r="H17" s="33"/>
      <c r="I17" s="33"/>
    </row>
    <row r="18" spans="1:9" ht="37.5" customHeight="1">
      <c r="A18" s="69" t="s">
        <v>29</v>
      </c>
      <c r="B18" s="45" t="s">
        <v>30</v>
      </c>
      <c r="C18" s="46" t="s">
        <v>15</v>
      </c>
      <c r="D18" s="47">
        <v>94.05</v>
      </c>
      <c r="E18" s="113"/>
      <c r="F18" s="47">
        <f>ROUND(E18*(1+G$6),2)</f>
        <v>0</v>
      </c>
      <c r="G18" s="70">
        <f t="shared" si="1"/>
        <v>0</v>
      </c>
      <c r="H18" s="33"/>
      <c r="I18" s="33"/>
    </row>
    <row r="19" spans="1:9" ht="103.5" customHeight="1">
      <c r="A19" s="69"/>
      <c r="B19" s="48" t="s">
        <v>31</v>
      </c>
      <c r="C19" s="46"/>
      <c r="D19" s="47"/>
      <c r="E19" s="47"/>
      <c r="F19" s="47"/>
      <c r="G19" s="70"/>
      <c r="H19" s="33"/>
      <c r="I19" s="33"/>
    </row>
    <row r="20" spans="1:9" ht="30" customHeight="1">
      <c r="A20" s="71"/>
      <c r="B20" s="105"/>
      <c r="C20" s="138" t="s">
        <v>19</v>
      </c>
      <c r="D20" s="139"/>
      <c r="E20" s="139"/>
      <c r="F20" s="47"/>
      <c r="G20" s="72">
        <f>SUM(G14:G19)</f>
        <v>0</v>
      </c>
      <c r="H20" s="33"/>
      <c r="I20" s="33"/>
    </row>
    <row r="21" spans="1:9" ht="30" customHeight="1">
      <c r="A21" s="69" t="s">
        <v>32</v>
      </c>
      <c r="B21" s="43" t="s">
        <v>33</v>
      </c>
      <c r="C21" s="105"/>
      <c r="D21" s="106"/>
      <c r="E21" s="44"/>
      <c r="F21" s="47"/>
      <c r="G21" s="73"/>
      <c r="H21" s="33"/>
      <c r="I21" s="33"/>
    </row>
    <row r="22" spans="1:9" ht="37.5" customHeight="1">
      <c r="A22" s="69" t="s">
        <v>34</v>
      </c>
      <c r="B22" s="45" t="s">
        <v>35</v>
      </c>
      <c r="C22" s="46" t="s">
        <v>36</v>
      </c>
      <c r="D22" s="51">
        <v>1310.69</v>
      </c>
      <c r="E22" s="113"/>
      <c r="F22" s="47">
        <f>ROUND(E22*(1+G$6),2)</f>
        <v>0</v>
      </c>
      <c r="G22" s="70">
        <f t="shared" ref="G22:G33" si="2">ROUND(D22*F22,2)</f>
        <v>0</v>
      </c>
      <c r="H22" s="33"/>
      <c r="I22" s="33"/>
    </row>
    <row r="23" spans="1:9" ht="86.25" customHeight="1">
      <c r="A23" s="69"/>
      <c r="B23" s="48" t="s">
        <v>37</v>
      </c>
      <c r="C23" s="46"/>
      <c r="D23" s="51"/>
      <c r="E23" s="47"/>
      <c r="F23" s="47"/>
      <c r="G23" s="70"/>
      <c r="H23" s="33"/>
      <c r="I23" s="33"/>
    </row>
    <row r="24" spans="1:9" ht="37.5" customHeight="1">
      <c r="A24" s="69" t="s">
        <v>38</v>
      </c>
      <c r="B24" s="45" t="s">
        <v>39</v>
      </c>
      <c r="C24" s="46" t="s">
        <v>15</v>
      </c>
      <c r="D24" s="47">
        <v>96.91</v>
      </c>
      <c r="E24" s="113"/>
      <c r="F24" s="47">
        <f>ROUND(E24*(1+G$6),2)</f>
        <v>0</v>
      </c>
      <c r="G24" s="70">
        <f t="shared" si="2"/>
        <v>0</v>
      </c>
      <c r="H24" s="33"/>
      <c r="I24" s="33"/>
    </row>
    <row r="25" spans="1:9" ht="78.75" customHeight="1">
      <c r="A25" s="69"/>
      <c r="B25" s="48" t="s">
        <v>40</v>
      </c>
      <c r="C25" s="46"/>
      <c r="D25" s="47"/>
      <c r="E25" s="47"/>
      <c r="F25" s="47"/>
      <c r="G25" s="70"/>
      <c r="H25" s="33"/>
      <c r="I25" s="33"/>
    </row>
    <row r="26" spans="1:9" ht="37.5" customHeight="1">
      <c r="A26" s="69" t="s">
        <v>41</v>
      </c>
      <c r="B26" s="45" t="s">
        <v>42</v>
      </c>
      <c r="C26" s="46" t="s">
        <v>43</v>
      </c>
      <c r="D26" s="47">
        <v>8.7100000000000009</v>
      </c>
      <c r="E26" s="113"/>
      <c r="F26" s="47">
        <f>ROUND(E26*(1+G$6),2)</f>
        <v>0</v>
      </c>
      <c r="G26" s="70">
        <f t="shared" si="2"/>
        <v>0</v>
      </c>
      <c r="H26" s="33"/>
      <c r="I26" s="33"/>
    </row>
    <row r="27" spans="1:9" ht="83.25" customHeight="1">
      <c r="A27" s="69"/>
      <c r="B27" s="48" t="s">
        <v>44</v>
      </c>
      <c r="C27" s="46"/>
      <c r="D27" s="47"/>
      <c r="E27" s="47"/>
      <c r="F27" s="47"/>
      <c r="G27" s="70"/>
      <c r="H27" s="33"/>
      <c r="I27" s="33"/>
    </row>
    <row r="28" spans="1:9" ht="37.5" customHeight="1">
      <c r="A28" s="69" t="s">
        <v>45</v>
      </c>
      <c r="B28" s="45" t="s">
        <v>46</v>
      </c>
      <c r="C28" s="46" t="s">
        <v>10</v>
      </c>
      <c r="D28" s="47">
        <v>224</v>
      </c>
      <c r="E28" s="113"/>
      <c r="F28" s="47">
        <f>ROUND(E28*(1+G$6),2)</f>
        <v>0</v>
      </c>
      <c r="G28" s="70">
        <f t="shared" si="2"/>
        <v>0</v>
      </c>
      <c r="H28" s="33"/>
      <c r="I28" s="33"/>
    </row>
    <row r="29" spans="1:9" ht="86.25" customHeight="1">
      <c r="A29" s="69"/>
      <c r="B29" s="48" t="s">
        <v>47</v>
      </c>
      <c r="C29" s="46"/>
      <c r="D29" s="47"/>
      <c r="E29" s="47"/>
      <c r="F29" s="47"/>
      <c r="G29" s="70"/>
      <c r="H29" s="33"/>
      <c r="I29" s="33"/>
    </row>
    <row r="30" spans="1:9" ht="37.5" customHeight="1">
      <c r="A30" s="69" t="s">
        <v>48</v>
      </c>
      <c r="B30" s="52" t="s">
        <v>49</v>
      </c>
      <c r="C30" s="46"/>
      <c r="D30" s="49"/>
      <c r="E30" s="47"/>
      <c r="F30" s="47"/>
      <c r="G30" s="70">
        <f t="shared" si="2"/>
        <v>0</v>
      </c>
      <c r="H30" s="33"/>
      <c r="I30" s="33"/>
    </row>
    <row r="31" spans="1:9" ht="37.5" customHeight="1">
      <c r="A31" s="69" t="s">
        <v>50</v>
      </c>
      <c r="B31" s="45" t="s">
        <v>51</v>
      </c>
      <c r="C31" s="46" t="s">
        <v>2</v>
      </c>
      <c r="D31" s="49">
        <v>1</v>
      </c>
      <c r="E31" s="113"/>
      <c r="F31" s="47">
        <f>ROUND(E31*(1+G$6),2)</f>
        <v>0</v>
      </c>
      <c r="G31" s="70">
        <f t="shared" si="2"/>
        <v>0</v>
      </c>
      <c r="H31" s="33"/>
      <c r="I31" s="33"/>
    </row>
    <row r="32" spans="1:9" ht="63.75" customHeight="1">
      <c r="A32" s="69"/>
      <c r="B32" s="48" t="s">
        <v>52</v>
      </c>
      <c r="C32" s="46"/>
      <c r="D32" s="49"/>
      <c r="E32" s="47"/>
      <c r="F32" s="47"/>
      <c r="G32" s="70"/>
      <c r="H32" s="33"/>
      <c r="I32" s="33"/>
    </row>
    <row r="33" spans="1:9" ht="37.5" customHeight="1">
      <c r="A33" s="69" t="s">
        <v>53</v>
      </c>
      <c r="B33" s="45" t="s">
        <v>54</v>
      </c>
      <c r="C33" s="46" t="s">
        <v>10</v>
      </c>
      <c r="D33" s="49">
        <v>68</v>
      </c>
      <c r="E33" s="113"/>
      <c r="F33" s="47">
        <f>ROUND(E33*(1+G$6),2)</f>
        <v>0</v>
      </c>
      <c r="G33" s="70">
        <f t="shared" si="2"/>
        <v>0</v>
      </c>
      <c r="H33" s="33"/>
      <c r="I33" s="33"/>
    </row>
    <row r="34" spans="1:9" ht="68.25" customHeight="1">
      <c r="A34" s="69"/>
      <c r="B34" s="48" t="s">
        <v>55</v>
      </c>
      <c r="C34" s="46"/>
      <c r="D34" s="49"/>
      <c r="E34" s="47"/>
      <c r="F34" s="47"/>
      <c r="G34" s="70"/>
      <c r="H34" s="33"/>
      <c r="I34" s="33"/>
    </row>
    <row r="35" spans="1:9" ht="30" customHeight="1">
      <c r="A35" s="69"/>
      <c r="B35" s="45"/>
      <c r="C35" s="138" t="s">
        <v>19</v>
      </c>
      <c r="D35" s="139"/>
      <c r="E35" s="139"/>
      <c r="F35" s="47"/>
      <c r="G35" s="72">
        <f>SUM(G21:G33)</f>
        <v>0</v>
      </c>
      <c r="H35" s="33"/>
      <c r="I35" s="33"/>
    </row>
    <row r="36" spans="1:9" ht="30" customHeight="1">
      <c r="A36" s="69" t="s">
        <v>57</v>
      </c>
      <c r="B36" s="43" t="s">
        <v>58</v>
      </c>
      <c r="C36" s="105"/>
      <c r="D36" s="106"/>
      <c r="E36" s="44"/>
      <c r="F36" s="47"/>
      <c r="G36" s="73"/>
      <c r="H36" s="33"/>
      <c r="I36" s="33"/>
    </row>
    <row r="37" spans="1:9" ht="37.5" customHeight="1">
      <c r="A37" s="69" t="s">
        <v>59</v>
      </c>
      <c r="B37" s="45" t="s">
        <v>60</v>
      </c>
      <c r="C37" s="46" t="s">
        <v>16</v>
      </c>
      <c r="D37" s="49">
        <v>777.81</v>
      </c>
      <c r="E37" s="113"/>
      <c r="F37" s="47">
        <f>ROUND(E37*(1+G$6),2)</f>
        <v>0</v>
      </c>
      <c r="G37" s="70">
        <f t="shared" ref="G37:G40" si="3">ROUND(D37*F37,2)</f>
        <v>0</v>
      </c>
      <c r="H37" s="33"/>
      <c r="I37" s="33"/>
    </row>
    <row r="38" spans="1:9" ht="208.5" customHeight="1">
      <c r="A38" s="69"/>
      <c r="B38" s="48" t="s">
        <v>61</v>
      </c>
      <c r="C38" s="46"/>
      <c r="D38" s="49"/>
      <c r="E38" s="47"/>
      <c r="F38" s="47"/>
      <c r="G38" s="70"/>
      <c r="H38" s="33"/>
      <c r="I38" s="33"/>
    </row>
    <row r="39" spans="1:9" ht="37.5" customHeight="1">
      <c r="A39" s="69" t="s">
        <v>62</v>
      </c>
      <c r="B39" s="45" t="s">
        <v>63</v>
      </c>
      <c r="C39" s="46" t="s">
        <v>10</v>
      </c>
      <c r="D39" s="49">
        <v>62.1</v>
      </c>
      <c r="E39" s="113"/>
      <c r="F39" s="47">
        <f>ROUND(E39*(1+G$6),2)</f>
        <v>0</v>
      </c>
      <c r="G39" s="70">
        <f t="shared" si="3"/>
        <v>0</v>
      </c>
      <c r="H39" s="33"/>
      <c r="I39" s="33"/>
    </row>
    <row r="40" spans="1:9" ht="37.5" customHeight="1">
      <c r="A40" s="69" t="s">
        <v>64</v>
      </c>
      <c r="B40" s="45" t="s">
        <v>65</v>
      </c>
      <c r="C40" s="46" t="s">
        <v>10</v>
      </c>
      <c r="D40" s="49">
        <v>84</v>
      </c>
      <c r="E40" s="113"/>
      <c r="F40" s="47">
        <f>ROUND(E40*(1+G$6),2)</f>
        <v>0</v>
      </c>
      <c r="G40" s="70">
        <f t="shared" si="3"/>
        <v>0</v>
      </c>
      <c r="H40" s="33"/>
      <c r="I40" s="33"/>
    </row>
    <row r="41" spans="1:9" ht="30" customHeight="1">
      <c r="A41" s="69"/>
      <c r="B41" s="45"/>
      <c r="C41" s="138" t="s">
        <v>19</v>
      </c>
      <c r="D41" s="139"/>
      <c r="E41" s="139"/>
      <c r="F41" s="47"/>
      <c r="G41" s="72">
        <f>SUM(G36:G40)</f>
        <v>0</v>
      </c>
      <c r="H41" s="33"/>
      <c r="I41" s="33"/>
    </row>
    <row r="42" spans="1:9" ht="30" customHeight="1">
      <c r="A42" s="69">
        <v>100000</v>
      </c>
      <c r="B42" s="43" t="s">
        <v>66</v>
      </c>
      <c r="C42" s="46"/>
      <c r="D42" s="49"/>
      <c r="E42" s="47"/>
      <c r="F42" s="47"/>
      <c r="G42" s="70"/>
      <c r="H42" s="33"/>
      <c r="I42" s="33"/>
    </row>
    <row r="43" spans="1:9" ht="37.5" customHeight="1">
      <c r="A43" s="69" t="s">
        <v>67</v>
      </c>
      <c r="B43" s="52" t="s">
        <v>68</v>
      </c>
      <c r="C43" s="46"/>
      <c r="D43" s="49"/>
      <c r="E43" s="47"/>
      <c r="F43" s="47"/>
      <c r="G43" s="70"/>
      <c r="H43" s="33"/>
      <c r="I43" s="33"/>
    </row>
    <row r="44" spans="1:9" ht="37.5" customHeight="1">
      <c r="A44" s="69" t="s">
        <v>69</v>
      </c>
      <c r="B44" s="45" t="s">
        <v>70</v>
      </c>
      <c r="C44" s="46" t="s">
        <v>2</v>
      </c>
      <c r="D44" s="49">
        <v>6</v>
      </c>
      <c r="E44" s="113"/>
      <c r="F44" s="47">
        <f>ROUND(E44*(1+G$6),2)</f>
        <v>0</v>
      </c>
      <c r="G44" s="70">
        <f t="shared" ref="G44:G54" si="4">ROUND(D44*F44,2)</f>
        <v>0</v>
      </c>
      <c r="H44" s="33"/>
      <c r="I44" s="33"/>
    </row>
    <row r="45" spans="1:9" ht="72.75" customHeight="1">
      <c r="A45" s="69"/>
      <c r="B45" s="48" t="s">
        <v>71</v>
      </c>
      <c r="C45" s="46"/>
      <c r="D45" s="49"/>
      <c r="E45" s="47"/>
      <c r="F45" s="47"/>
      <c r="G45" s="70"/>
      <c r="H45" s="33"/>
      <c r="I45" s="33"/>
    </row>
    <row r="46" spans="1:9" ht="37.5" customHeight="1">
      <c r="A46" s="69" t="s">
        <v>72</v>
      </c>
      <c r="B46" s="45" t="s">
        <v>73</v>
      </c>
      <c r="C46" s="46" t="s">
        <v>2</v>
      </c>
      <c r="D46" s="49">
        <v>2</v>
      </c>
      <c r="E46" s="113"/>
      <c r="F46" s="47">
        <f>ROUND(E46*(1+G$6),2)</f>
        <v>0</v>
      </c>
      <c r="G46" s="70">
        <f t="shared" si="4"/>
        <v>0</v>
      </c>
      <c r="H46" s="33"/>
      <c r="I46" s="33"/>
    </row>
    <row r="47" spans="1:9" ht="67.5" customHeight="1">
      <c r="A47" s="69"/>
      <c r="B47" s="48" t="s">
        <v>74</v>
      </c>
      <c r="C47" s="46"/>
      <c r="D47" s="49"/>
      <c r="E47" s="47"/>
      <c r="F47" s="47"/>
      <c r="G47" s="70"/>
      <c r="H47" s="33"/>
      <c r="I47" s="33"/>
    </row>
    <row r="48" spans="1:9" ht="34.5" customHeight="1">
      <c r="A48" s="69" t="s">
        <v>75</v>
      </c>
      <c r="B48" s="52" t="s">
        <v>76</v>
      </c>
      <c r="C48" s="46"/>
      <c r="D48" s="49"/>
      <c r="E48" s="47"/>
      <c r="F48" s="47"/>
      <c r="G48" s="70"/>
      <c r="H48" s="33"/>
      <c r="I48" s="33"/>
    </row>
    <row r="49" spans="1:9" ht="110.25" customHeight="1">
      <c r="A49" s="69"/>
      <c r="B49" s="48" t="s">
        <v>77</v>
      </c>
      <c r="C49" s="46"/>
      <c r="D49" s="49"/>
      <c r="E49" s="47"/>
      <c r="F49" s="47"/>
      <c r="G49" s="70"/>
      <c r="H49" s="33"/>
      <c r="I49" s="33"/>
    </row>
    <row r="50" spans="1:9" ht="37.5" customHeight="1">
      <c r="A50" s="69" t="s">
        <v>78</v>
      </c>
      <c r="B50" s="45" t="s">
        <v>79</v>
      </c>
      <c r="C50" s="46" t="s">
        <v>2</v>
      </c>
      <c r="D50" s="49">
        <v>18</v>
      </c>
      <c r="E50" s="113"/>
      <c r="F50" s="47">
        <f>ROUND(E50*(1+G$6),2)</f>
        <v>0</v>
      </c>
      <c r="G50" s="70">
        <f t="shared" si="4"/>
        <v>0</v>
      </c>
      <c r="H50" s="33"/>
      <c r="I50" s="33"/>
    </row>
    <row r="51" spans="1:9" ht="37.5" customHeight="1">
      <c r="A51" s="69" t="s">
        <v>80</v>
      </c>
      <c r="B51" s="45" t="s">
        <v>81</v>
      </c>
      <c r="C51" s="46" t="s">
        <v>2</v>
      </c>
      <c r="D51" s="49">
        <v>1</v>
      </c>
      <c r="E51" s="113"/>
      <c r="F51" s="47">
        <f t="shared" ref="F51:F54" si="5">ROUND(E51*(1+G$6),2)</f>
        <v>0</v>
      </c>
      <c r="G51" s="70">
        <f t="shared" si="4"/>
        <v>0</v>
      </c>
      <c r="H51" s="33"/>
      <c r="I51" s="33"/>
    </row>
    <row r="52" spans="1:9" ht="37.5" customHeight="1">
      <c r="A52" s="69" t="s">
        <v>82</v>
      </c>
      <c r="B52" s="45" t="s">
        <v>83</v>
      </c>
      <c r="C52" s="46" t="s">
        <v>10</v>
      </c>
      <c r="D52" s="49">
        <v>1795.1</v>
      </c>
      <c r="E52" s="113"/>
      <c r="F52" s="47">
        <f t="shared" si="5"/>
        <v>0</v>
      </c>
      <c r="G52" s="70">
        <f t="shared" si="4"/>
        <v>0</v>
      </c>
      <c r="H52" s="33"/>
      <c r="I52" s="33"/>
    </row>
    <row r="53" spans="1:9" ht="37.5" customHeight="1">
      <c r="A53" s="69" t="s">
        <v>84</v>
      </c>
      <c r="B53" s="45" t="s">
        <v>85</v>
      </c>
      <c r="C53" s="46" t="s">
        <v>10</v>
      </c>
      <c r="D53" s="49">
        <v>29</v>
      </c>
      <c r="E53" s="113"/>
      <c r="F53" s="47">
        <f t="shared" si="5"/>
        <v>0</v>
      </c>
      <c r="G53" s="70">
        <f t="shared" si="4"/>
        <v>0</v>
      </c>
      <c r="H53" s="33"/>
      <c r="I53" s="33"/>
    </row>
    <row r="54" spans="1:9" ht="37.5" customHeight="1">
      <c r="A54" s="69" t="s">
        <v>86</v>
      </c>
      <c r="B54" s="45" t="s">
        <v>87</v>
      </c>
      <c r="C54" s="46" t="s">
        <v>10</v>
      </c>
      <c r="D54" s="49">
        <v>1.7</v>
      </c>
      <c r="E54" s="113"/>
      <c r="F54" s="47">
        <f t="shared" si="5"/>
        <v>0</v>
      </c>
      <c r="G54" s="70">
        <f t="shared" si="4"/>
        <v>0</v>
      </c>
      <c r="H54" s="33"/>
      <c r="I54" s="33"/>
    </row>
    <row r="55" spans="1:9" ht="37.5" customHeight="1">
      <c r="A55" s="69" t="s">
        <v>88</v>
      </c>
      <c r="B55" s="52" t="s">
        <v>89</v>
      </c>
      <c r="C55" s="46"/>
      <c r="D55" s="49"/>
      <c r="E55" s="47"/>
      <c r="F55" s="47"/>
      <c r="G55" s="70"/>
      <c r="H55" s="33"/>
      <c r="I55" s="33"/>
    </row>
    <row r="56" spans="1:9" ht="108" customHeight="1">
      <c r="A56" s="69"/>
      <c r="B56" s="48" t="s">
        <v>90</v>
      </c>
      <c r="C56" s="46"/>
      <c r="D56" s="49"/>
      <c r="E56" s="47"/>
      <c r="F56" s="47"/>
      <c r="G56" s="70"/>
      <c r="H56" s="33"/>
      <c r="I56" s="33"/>
    </row>
    <row r="57" spans="1:9" ht="37.5" customHeight="1">
      <c r="A57" s="69" t="s">
        <v>91</v>
      </c>
      <c r="B57" s="45" t="s">
        <v>92</v>
      </c>
      <c r="C57" s="46" t="s">
        <v>10</v>
      </c>
      <c r="D57" s="49">
        <v>244.5</v>
      </c>
      <c r="E57" s="113"/>
      <c r="F57" s="47">
        <f t="shared" ref="F57:F58" si="6">ROUND(E57*(1+G$6),2)</f>
        <v>0</v>
      </c>
      <c r="G57" s="70">
        <f t="shared" ref="G57:G58" si="7">ROUND(D57*F57,2)</f>
        <v>0</v>
      </c>
      <c r="H57" s="33"/>
      <c r="I57" s="33"/>
    </row>
    <row r="58" spans="1:9" ht="37.5" customHeight="1">
      <c r="A58" s="69" t="s">
        <v>93</v>
      </c>
      <c r="B58" s="45" t="s">
        <v>94</v>
      </c>
      <c r="C58" s="46" t="s">
        <v>10</v>
      </c>
      <c r="D58" s="49">
        <v>99.95</v>
      </c>
      <c r="E58" s="113"/>
      <c r="F58" s="47">
        <f t="shared" si="6"/>
        <v>0</v>
      </c>
      <c r="G58" s="70">
        <f t="shared" si="7"/>
        <v>0</v>
      </c>
      <c r="H58" s="33"/>
      <c r="I58" s="33"/>
    </row>
    <row r="59" spans="1:9" ht="37.5" customHeight="1">
      <c r="A59" s="69" t="s">
        <v>95</v>
      </c>
      <c r="B59" s="52" t="s">
        <v>96</v>
      </c>
      <c r="C59" s="46"/>
      <c r="D59" s="49"/>
      <c r="E59" s="47"/>
      <c r="F59" s="47"/>
      <c r="G59" s="70"/>
      <c r="H59" s="33"/>
      <c r="I59" s="33"/>
    </row>
    <row r="60" spans="1:9" ht="156" customHeight="1">
      <c r="A60" s="69"/>
      <c r="B60" s="48" t="s">
        <v>97</v>
      </c>
      <c r="C60" s="46"/>
      <c r="D60" s="49"/>
      <c r="E60" s="47"/>
      <c r="F60" s="47"/>
      <c r="G60" s="70"/>
      <c r="H60" s="33"/>
      <c r="I60" s="33"/>
    </row>
    <row r="61" spans="1:9" ht="37.5" customHeight="1">
      <c r="A61" s="69" t="s">
        <v>98</v>
      </c>
      <c r="B61" s="45" t="s">
        <v>99</v>
      </c>
      <c r="C61" s="46" t="s">
        <v>2</v>
      </c>
      <c r="D61" s="49">
        <v>10</v>
      </c>
      <c r="E61" s="113"/>
      <c r="F61" s="47">
        <f t="shared" ref="F61" si="8">ROUND(E61*(1+G$6),2)</f>
        <v>0</v>
      </c>
      <c r="G61" s="70">
        <f t="shared" ref="G61:G67" si="9">ROUND(D61*F61,2)</f>
        <v>0</v>
      </c>
      <c r="H61" s="33"/>
      <c r="I61" s="33"/>
    </row>
    <row r="62" spans="1:9" ht="48.75" customHeight="1">
      <c r="A62" s="69"/>
      <c r="B62" s="53" t="s">
        <v>100</v>
      </c>
      <c r="C62" s="46"/>
      <c r="D62" s="49"/>
      <c r="E62" s="47"/>
      <c r="F62" s="47"/>
      <c r="G62" s="70"/>
      <c r="H62" s="33"/>
      <c r="I62" s="33"/>
    </row>
    <row r="63" spans="1:9" ht="37.5" customHeight="1">
      <c r="A63" s="69" t="s">
        <v>101</v>
      </c>
      <c r="B63" s="45" t="s">
        <v>102</v>
      </c>
      <c r="C63" s="46" t="s">
        <v>2</v>
      </c>
      <c r="D63" s="49">
        <v>7</v>
      </c>
      <c r="E63" s="113"/>
      <c r="F63" s="47">
        <f t="shared" ref="F63" si="10">ROUND(E63*(1+G$6),2)</f>
        <v>0</v>
      </c>
      <c r="G63" s="70">
        <f t="shared" si="9"/>
        <v>0</v>
      </c>
      <c r="H63" s="33"/>
      <c r="I63" s="33"/>
    </row>
    <row r="64" spans="1:9" ht="62.25" customHeight="1">
      <c r="A64" s="69"/>
      <c r="B64" s="48" t="s">
        <v>103</v>
      </c>
      <c r="C64" s="46"/>
      <c r="D64" s="49"/>
      <c r="E64" s="47"/>
      <c r="F64" s="47"/>
      <c r="G64" s="70"/>
      <c r="H64" s="33"/>
      <c r="I64" s="33"/>
    </row>
    <row r="65" spans="1:9" ht="37.5" customHeight="1">
      <c r="A65" s="69" t="s">
        <v>104</v>
      </c>
      <c r="B65" s="45" t="s">
        <v>105</v>
      </c>
      <c r="C65" s="46" t="s">
        <v>2</v>
      </c>
      <c r="D65" s="49">
        <v>12</v>
      </c>
      <c r="E65" s="113"/>
      <c r="F65" s="47">
        <f t="shared" ref="F65" si="11">ROUND(E65*(1+G$6),2)</f>
        <v>0</v>
      </c>
      <c r="G65" s="70">
        <f t="shared" si="9"/>
        <v>0</v>
      </c>
      <c r="H65" s="33"/>
      <c r="I65" s="33"/>
    </row>
    <row r="66" spans="1:9" ht="83.25" customHeight="1">
      <c r="A66" s="69"/>
      <c r="B66" s="48" t="s">
        <v>106</v>
      </c>
      <c r="C66" s="46"/>
      <c r="D66" s="49"/>
      <c r="E66" s="47"/>
      <c r="F66" s="47"/>
      <c r="G66" s="70"/>
      <c r="H66" s="33"/>
      <c r="I66" s="33"/>
    </row>
    <row r="67" spans="1:9" ht="37.5" customHeight="1">
      <c r="A67" s="74" t="s">
        <v>107</v>
      </c>
      <c r="B67" s="45" t="s">
        <v>108</v>
      </c>
      <c r="C67" s="46" t="s">
        <v>2</v>
      </c>
      <c r="D67" s="49">
        <v>1</v>
      </c>
      <c r="E67" s="113"/>
      <c r="F67" s="47">
        <f t="shared" ref="F67" si="12">ROUND(E67*(1+G$6),2)</f>
        <v>0</v>
      </c>
      <c r="G67" s="70">
        <f t="shared" si="9"/>
        <v>0</v>
      </c>
      <c r="H67" s="33"/>
      <c r="I67" s="33"/>
    </row>
    <row r="68" spans="1:9" ht="30" customHeight="1">
      <c r="A68" s="69"/>
      <c r="B68" s="45"/>
      <c r="C68" s="138" t="s">
        <v>19</v>
      </c>
      <c r="D68" s="139"/>
      <c r="E68" s="139"/>
      <c r="F68" s="47"/>
      <c r="G68" s="72">
        <f>SUM(G44:G67)</f>
        <v>0</v>
      </c>
      <c r="H68" s="33"/>
      <c r="I68" s="33"/>
    </row>
    <row r="69" spans="1:9" ht="30" customHeight="1">
      <c r="A69" s="69">
        <v>140000</v>
      </c>
      <c r="B69" s="43" t="s">
        <v>109</v>
      </c>
      <c r="C69" s="46"/>
      <c r="D69" s="49"/>
      <c r="E69" s="47"/>
      <c r="F69" s="47"/>
      <c r="G69" s="70"/>
      <c r="H69" s="33"/>
      <c r="I69" s="33"/>
    </row>
    <row r="70" spans="1:9" ht="29.25" customHeight="1">
      <c r="A70" s="69">
        <v>140100</v>
      </c>
      <c r="B70" s="54" t="s">
        <v>56</v>
      </c>
      <c r="C70" s="46"/>
      <c r="D70" s="49"/>
      <c r="E70" s="47"/>
      <c r="F70" s="47"/>
      <c r="G70" s="70"/>
      <c r="H70" s="33"/>
      <c r="I70" s="33"/>
    </row>
    <row r="71" spans="1:9" ht="37.5" customHeight="1">
      <c r="A71" s="69" t="s">
        <v>110</v>
      </c>
      <c r="B71" s="45" t="s">
        <v>111</v>
      </c>
      <c r="C71" s="46" t="s">
        <v>16</v>
      </c>
      <c r="D71" s="49">
        <v>819.73</v>
      </c>
      <c r="E71" s="113"/>
      <c r="F71" s="47">
        <f t="shared" ref="F71" si="13">ROUND(E71*(1+G$6),2)</f>
        <v>0</v>
      </c>
      <c r="G71" s="70">
        <f t="shared" ref="G71:G73" si="14">ROUND(D71*F71,2)</f>
        <v>0</v>
      </c>
      <c r="H71" s="33"/>
      <c r="I71" s="33"/>
    </row>
    <row r="72" spans="1:9" ht="78" customHeight="1">
      <c r="A72" s="69"/>
      <c r="B72" s="48" t="s">
        <v>112</v>
      </c>
      <c r="C72" s="46"/>
      <c r="D72" s="49"/>
      <c r="E72" s="47"/>
      <c r="F72" s="47"/>
      <c r="G72" s="70"/>
      <c r="H72" s="33"/>
      <c r="I72" s="33"/>
    </row>
    <row r="73" spans="1:9" ht="37.5" customHeight="1">
      <c r="A73" s="69" t="s">
        <v>113</v>
      </c>
      <c r="B73" s="45" t="s">
        <v>114</v>
      </c>
      <c r="C73" s="46" t="s">
        <v>16</v>
      </c>
      <c r="D73" s="49">
        <v>819.73</v>
      </c>
      <c r="E73" s="113"/>
      <c r="F73" s="47">
        <f t="shared" ref="F73" si="15">ROUND(E73*(1+G$6),2)</f>
        <v>0</v>
      </c>
      <c r="G73" s="70">
        <f t="shared" si="14"/>
        <v>0</v>
      </c>
      <c r="H73" s="33"/>
      <c r="I73" s="33"/>
    </row>
    <row r="74" spans="1:9" ht="69" customHeight="1">
      <c r="A74" s="69"/>
      <c r="B74" s="48" t="s">
        <v>115</v>
      </c>
      <c r="C74" s="46"/>
      <c r="D74" s="49"/>
      <c r="E74" s="47"/>
      <c r="F74" s="47"/>
      <c r="G74" s="70"/>
      <c r="H74" s="33"/>
      <c r="I74" s="33"/>
    </row>
    <row r="75" spans="1:9" ht="30" customHeight="1">
      <c r="A75" s="69"/>
      <c r="B75" s="45"/>
      <c r="C75" s="138" t="s">
        <v>19</v>
      </c>
      <c r="D75" s="139"/>
      <c r="E75" s="139"/>
      <c r="F75" s="47"/>
      <c r="G75" s="72">
        <f>SUM(G71:G74)</f>
        <v>0</v>
      </c>
      <c r="H75" s="33"/>
      <c r="I75" s="33"/>
    </row>
    <row r="76" spans="1:9" ht="30" customHeight="1">
      <c r="A76" s="75">
        <v>170000</v>
      </c>
      <c r="B76" s="43" t="s">
        <v>116</v>
      </c>
      <c r="C76" s="106"/>
      <c r="D76" s="105"/>
      <c r="E76" s="105"/>
      <c r="F76" s="47"/>
      <c r="G76" s="72"/>
      <c r="H76" s="33"/>
      <c r="I76" s="33"/>
    </row>
    <row r="77" spans="1:9" ht="29.25" customHeight="1">
      <c r="A77" s="75">
        <v>170100</v>
      </c>
      <c r="B77" s="54" t="s">
        <v>117</v>
      </c>
      <c r="C77" s="106"/>
      <c r="D77" s="105"/>
      <c r="E77" s="105"/>
      <c r="F77" s="47"/>
      <c r="G77" s="72"/>
      <c r="H77" s="33"/>
      <c r="I77" s="33"/>
    </row>
    <row r="78" spans="1:9" ht="37.5" customHeight="1">
      <c r="A78" s="75">
        <v>170102</v>
      </c>
      <c r="B78" s="45" t="s">
        <v>118</v>
      </c>
      <c r="C78" s="46" t="s">
        <v>15</v>
      </c>
      <c r="D78" s="49">
        <v>819.73</v>
      </c>
      <c r="E78" s="113"/>
      <c r="F78" s="47">
        <f t="shared" ref="F78:F79" si="16">ROUND(E78*(1+G$6),2)</f>
        <v>0</v>
      </c>
      <c r="G78" s="70">
        <f t="shared" ref="G78:G79" si="17">ROUND(D78*F78,2)</f>
        <v>0</v>
      </c>
      <c r="H78" s="33"/>
      <c r="I78" s="33"/>
    </row>
    <row r="79" spans="1:9" ht="37.5" customHeight="1">
      <c r="A79" s="75">
        <v>170110</v>
      </c>
      <c r="B79" s="45" t="s">
        <v>119</v>
      </c>
      <c r="C79" s="46" t="s">
        <v>15</v>
      </c>
      <c r="D79" s="49">
        <v>819.73</v>
      </c>
      <c r="E79" s="113"/>
      <c r="F79" s="47">
        <f t="shared" si="16"/>
        <v>0</v>
      </c>
      <c r="G79" s="70">
        <f t="shared" si="17"/>
        <v>0</v>
      </c>
      <c r="H79" s="33"/>
      <c r="I79" s="33"/>
    </row>
    <row r="80" spans="1:9" ht="30" customHeight="1">
      <c r="A80" s="69"/>
      <c r="B80" s="43"/>
      <c r="C80" s="138" t="s">
        <v>19</v>
      </c>
      <c r="D80" s="139"/>
      <c r="E80" s="139"/>
      <c r="F80" s="47"/>
      <c r="G80" s="72">
        <f>SUM(G78:G79)</f>
        <v>0</v>
      </c>
      <c r="H80" s="33"/>
      <c r="I80" s="33"/>
    </row>
    <row r="81" spans="1:9" ht="30" customHeight="1">
      <c r="A81" s="69">
        <v>200000</v>
      </c>
      <c r="B81" s="43" t="s">
        <v>120</v>
      </c>
      <c r="C81" s="106"/>
      <c r="D81" s="49"/>
      <c r="E81" s="47"/>
      <c r="F81" s="47"/>
      <c r="G81" s="70"/>
      <c r="H81" s="33"/>
      <c r="I81" s="33"/>
    </row>
    <row r="82" spans="1:9" ht="29.25" customHeight="1">
      <c r="A82" s="69">
        <v>200100</v>
      </c>
      <c r="B82" s="54" t="s">
        <v>56</v>
      </c>
      <c r="C82" s="46"/>
      <c r="D82" s="49"/>
      <c r="E82" s="47"/>
      <c r="F82" s="47"/>
      <c r="G82" s="70"/>
      <c r="H82" s="33"/>
      <c r="I82" s="33"/>
    </row>
    <row r="83" spans="1:9" ht="37.5" customHeight="1">
      <c r="A83" s="69" t="s">
        <v>121</v>
      </c>
      <c r="B83" s="45" t="s">
        <v>9</v>
      </c>
      <c r="C83" s="46" t="s">
        <v>10</v>
      </c>
      <c r="D83" s="49">
        <v>114.9</v>
      </c>
      <c r="E83" s="113"/>
      <c r="F83" s="47">
        <f t="shared" ref="F83" si="18">ROUND(E83*(1+G$6),2)</f>
        <v>0</v>
      </c>
      <c r="G83" s="70">
        <f t="shared" ref="G83:G96" si="19">ROUND(D83*F83,2)</f>
        <v>0</v>
      </c>
      <c r="H83" s="33"/>
      <c r="I83" s="33"/>
    </row>
    <row r="84" spans="1:9" ht="89.25" customHeight="1">
      <c r="A84" s="69"/>
      <c r="B84" s="48" t="s">
        <v>11</v>
      </c>
      <c r="C84" s="46"/>
      <c r="D84" s="49"/>
      <c r="E84" s="47"/>
      <c r="F84" s="47"/>
      <c r="G84" s="70"/>
      <c r="H84" s="33"/>
      <c r="I84" s="33"/>
    </row>
    <row r="85" spans="1:9" ht="37.5" customHeight="1">
      <c r="A85" s="75">
        <v>200105</v>
      </c>
      <c r="B85" s="45" t="s">
        <v>122</v>
      </c>
      <c r="C85" s="46" t="s">
        <v>15</v>
      </c>
      <c r="D85" s="49">
        <v>270.5</v>
      </c>
      <c r="E85" s="113"/>
      <c r="F85" s="47">
        <f t="shared" ref="F85" si="20">ROUND(E85*(1+G$6),2)</f>
        <v>0</v>
      </c>
      <c r="G85" s="70">
        <f t="shared" si="19"/>
        <v>0</v>
      </c>
      <c r="H85" s="33"/>
      <c r="I85" s="33"/>
    </row>
    <row r="86" spans="1:9" ht="107.25" customHeight="1">
      <c r="A86" s="75"/>
      <c r="B86" s="48" t="s">
        <v>123</v>
      </c>
      <c r="C86" s="46"/>
      <c r="D86" s="49"/>
      <c r="E86" s="47"/>
      <c r="F86" s="47"/>
      <c r="G86" s="70"/>
      <c r="H86" s="33"/>
      <c r="I86" s="33"/>
    </row>
    <row r="87" spans="1:9" ht="37.5" customHeight="1">
      <c r="A87" s="75">
        <v>200106</v>
      </c>
      <c r="B87" s="55" t="s">
        <v>124</v>
      </c>
      <c r="C87" s="46" t="s">
        <v>10</v>
      </c>
      <c r="D87" s="49">
        <v>232.2</v>
      </c>
      <c r="E87" s="113"/>
      <c r="F87" s="47">
        <f t="shared" ref="F87" si="21">ROUND(E87*(1+G$6),2)</f>
        <v>0</v>
      </c>
      <c r="G87" s="70">
        <f t="shared" si="19"/>
        <v>0</v>
      </c>
      <c r="H87" s="33"/>
      <c r="I87" s="33"/>
    </row>
    <row r="88" spans="1:9" ht="84" customHeight="1">
      <c r="A88" s="75"/>
      <c r="B88" s="56" t="s">
        <v>125</v>
      </c>
      <c r="C88" s="46"/>
      <c r="D88" s="49"/>
      <c r="E88" s="47"/>
      <c r="F88" s="47"/>
      <c r="G88" s="70"/>
      <c r="H88" s="33"/>
      <c r="I88" s="33"/>
    </row>
    <row r="89" spans="1:9" ht="28.5" customHeight="1">
      <c r="A89" s="75">
        <v>200200</v>
      </c>
      <c r="B89" s="57" t="s">
        <v>126</v>
      </c>
      <c r="C89" s="105"/>
      <c r="D89" s="106"/>
      <c r="E89" s="44"/>
      <c r="F89" s="47"/>
      <c r="G89" s="70">
        <f t="shared" si="19"/>
        <v>0</v>
      </c>
      <c r="H89" s="33"/>
      <c r="I89" s="33"/>
    </row>
    <row r="90" spans="1:9" ht="291.75" customHeight="1">
      <c r="A90" s="75"/>
      <c r="B90" s="48" t="s">
        <v>127</v>
      </c>
      <c r="C90" s="105"/>
      <c r="D90" s="106"/>
      <c r="E90" s="44"/>
      <c r="F90" s="47"/>
      <c r="G90" s="70"/>
      <c r="H90" s="33"/>
      <c r="I90" s="33"/>
    </row>
    <row r="91" spans="1:9" ht="37.5" customHeight="1">
      <c r="A91" s="69" t="s">
        <v>128</v>
      </c>
      <c r="B91" s="45" t="s">
        <v>129</v>
      </c>
      <c r="C91" s="46" t="s">
        <v>10</v>
      </c>
      <c r="D91" s="49">
        <v>30.75</v>
      </c>
      <c r="E91" s="113"/>
      <c r="F91" s="47">
        <f t="shared" ref="F91:F92" si="22">ROUND(E91*(1+G$6),2)</f>
        <v>0</v>
      </c>
      <c r="G91" s="70">
        <f t="shared" si="19"/>
        <v>0</v>
      </c>
      <c r="H91" s="33"/>
      <c r="I91" s="33"/>
    </row>
    <row r="92" spans="1:9" ht="37.5" customHeight="1">
      <c r="A92" s="69" t="s">
        <v>130</v>
      </c>
      <c r="B92" s="45" t="s">
        <v>131</v>
      </c>
      <c r="C92" s="46" t="s">
        <v>10</v>
      </c>
      <c r="D92" s="49">
        <v>106.9</v>
      </c>
      <c r="E92" s="113"/>
      <c r="F92" s="47">
        <f t="shared" si="22"/>
        <v>0</v>
      </c>
      <c r="G92" s="70">
        <f t="shared" si="19"/>
        <v>0</v>
      </c>
      <c r="H92" s="33"/>
      <c r="I92" s="33"/>
    </row>
    <row r="93" spans="1:9" ht="30" customHeight="1">
      <c r="A93" s="69"/>
      <c r="B93" s="45"/>
      <c r="C93" s="138" t="s">
        <v>19</v>
      </c>
      <c r="D93" s="139"/>
      <c r="E93" s="139"/>
      <c r="F93" s="47"/>
      <c r="G93" s="70">
        <f t="shared" si="19"/>
        <v>0</v>
      </c>
      <c r="H93" s="33"/>
      <c r="I93" s="33"/>
    </row>
    <row r="94" spans="1:9" ht="37.5" customHeight="1">
      <c r="A94" s="69" t="s">
        <v>132</v>
      </c>
      <c r="B94" s="43" t="s">
        <v>133</v>
      </c>
      <c r="C94" s="46"/>
      <c r="D94" s="49"/>
      <c r="E94" s="47"/>
      <c r="F94" s="47"/>
      <c r="G94" s="70"/>
      <c r="H94" s="33"/>
      <c r="I94" s="33"/>
    </row>
    <row r="95" spans="1:9" ht="37.5" customHeight="1">
      <c r="A95" s="69" t="s">
        <v>134</v>
      </c>
      <c r="B95" s="54" t="s">
        <v>135</v>
      </c>
      <c r="C95" s="46"/>
      <c r="D95" s="49"/>
      <c r="E95" s="47"/>
      <c r="F95" s="47"/>
      <c r="G95" s="70"/>
      <c r="H95" s="33"/>
      <c r="I95" s="33"/>
    </row>
    <row r="96" spans="1:9" ht="37.5" customHeight="1">
      <c r="A96" s="69" t="s">
        <v>136</v>
      </c>
      <c r="B96" s="45" t="s">
        <v>137</v>
      </c>
      <c r="C96" s="46" t="s">
        <v>16</v>
      </c>
      <c r="D96" s="49">
        <v>700.17</v>
      </c>
      <c r="E96" s="113"/>
      <c r="F96" s="47">
        <f t="shared" ref="F96" si="23">ROUND(E96*(1+G$6),2)</f>
        <v>0</v>
      </c>
      <c r="G96" s="70">
        <f t="shared" si="19"/>
        <v>0</v>
      </c>
      <c r="H96" s="33"/>
      <c r="I96" s="33"/>
    </row>
    <row r="97" spans="1:9" ht="75.75" customHeight="1">
      <c r="A97" s="69"/>
      <c r="B97" s="48" t="s">
        <v>138</v>
      </c>
      <c r="C97" s="46"/>
      <c r="D97" s="49"/>
      <c r="E97" s="47"/>
      <c r="F97" s="47"/>
      <c r="G97" s="70"/>
      <c r="H97" s="33"/>
      <c r="I97" s="33"/>
    </row>
    <row r="98" spans="1:9" ht="30" customHeight="1">
      <c r="A98" s="71"/>
      <c r="B98" s="105"/>
      <c r="C98" s="138" t="s">
        <v>19</v>
      </c>
      <c r="D98" s="139"/>
      <c r="E98" s="139"/>
      <c r="F98" s="47"/>
      <c r="G98" s="72">
        <f>SUM(G96:G97)</f>
        <v>0</v>
      </c>
      <c r="H98" s="33"/>
      <c r="I98" s="33"/>
    </row>
    <row r="99" spans="1:9" ht="30" customHeight="1">
      <c r="A99" s="69" t="s">
        <v>139</v>
      </c>
      <c r="B99" s="43" t="s">
        <v>140</v>
      </c>
      <c r="C99" s="105"/>
      <c r="D99" s="106"/>
      <c r="E99" s="44"/>
      <c r="F99" s="47"/>
      <c r="G99" s="73"/>
      <c r="H99" s="33"/>
      <c r="I99" s="33"/>
    </row>
    <row r="100" spans="1:9" ht="37.5" customHeight="1">
      <c r="A100" s="69" t="s">
        <v>141</v>
      </c>
      <c r="B100" s="45" t="s">
        <v>142</v>
      </c>
      <c r="C100" s="46" t="s">
        <v>2</v>
      </c>
      <c r="D100" s="49">
        <v>2</v>
      </c>
      <c r="E100" s="113"/>
      <c r="F100" s="47">
        <f t="shared" ref="F100:F103" si="24">ROUND(E100*(1+G$6),2)</f>
        <v>0</v>
      </c>
      <c r="G100" s="70">
        <f t="shared" ref="G100:G103" si="25">ROUND(D100*F100,2)</f>
        <v>0</v>
      </c>
      <c r="H100" s="33"/>
      <c r="I100" s="33"/>
    </row>
    <row r="101" spans="1:9" ht="37.5" customHeight="1">
      <c r="A101" s="69" t="s">
        <v>143</v>
      </c>
      <c r="B101" s="45" t="s">
        <v>144</v>
      </c>
      <c r="C101" s="46" t="s">
        <v>2</v>
      </c>
      <c r="D101" s="49">
        <v>1</v>
      </c>
      <c r="E101" s="113"/>
      <c r="F101" s="47">
        <f t="shared" si="24"/>
        <v>0</v>
      </c>
      <c r="G101" s="70">
        <f t="shared" si="25"/>
        <v>0</v>
      </c>
      <c r="H101" s="33"/>
      <c r="I101" s="33"/>
    </row>
    <row r="102" spans="1:9" ht="37.5" customHeight="1">
      <c r="A102" s="69" t="s">
        <v>145</v>
      </c>
      <c r="B102" s="45" t="s">
        <v>146</v>
      </c>
      <c r="C102" s="46" t="s">
        <v>2</v>
      </c>
      <c r="D102" s="49">
        <v>2</v>
      </c>
      <c r="E102" s="113"/>
      <c r="F102" s="47">
        <f t="shared" si="24"/>
        <v>0</v>
      </c>
      <c r="G102" s="70">
        <f t="shared" si="25"/>
        <v>0</v>
      </c>
      <c r="H102" s="33"/>
      <c r="I102" s="33"/>
    </row>
    <row r="103" spans="1:9" ht="37.5" customHeight="1">
      <c r="A103" s="69" t="s">
        <v>147</v>
      </c>
      <c r="B103" s="45" t="s">
        <v>148</v>
      </c>
      <c r="C103" s="46" t="s">
        <v>2</v>
      </c>
      <c r="D103" s="49">
        <v>3</v>
      </c>
      <c r="E103" s="113"/>
      <c r="F103" s="47">
        <f t="shared" si="24"/>
        <v>0</v>
      </c>
      <c r="G103" s="70">
        <f t="shared" si="25"/>
        <v>0</v>
      </c>
      <c r="H103" s="33"/>
      <c r="I103" s="33"/>
    </row>
    <row r="104" spans="1:9" ht="30" customHeight="1">
      <c r="A104" s="69"/>
      <c r="B104" s="45"/>
      <c r="C104" s="138" t="s">
        <v>19</v>
      </c>
      <c r="D104" s="139"/>
      <c r="E104" s="139"/>
      <c r="F104" s="47"/>
      <c r="G104" s="72">
        <f>SUM(G100:G103)</f>
        <v>0</v>
      </c>
      <c r="H104" s="33"/>
      <c r="I104" s="33"/>
    </row>
    <row r="105" spans="1:9" ht="37.5" customHeight="1">
      <c r="A105" s="69" t="s">
        <v>149</v>
      </c>
      <c r="B105" s="43" t="s">
        <v>150</v>
      </c>
      <c r="C105" s="105"/>
      <c r="D105" s="106"/>
      <c r="E105" s="44"/>
      <c r="F105" s="47"/>
      <c r="G105" s="73"/>
      <c r="H105" s="33"/>
      <c r="I105" s="33"/>
    </row>
    <row r="106" spans="1:9" ht="37.5" customHeight="1">
      <c r="A106" s="69" t="s">
        <v>151</v>
      </c>
      <c r="B106" s="58" t="s">
        <v>152</v>
      </c>
      <c r="C106" s="46"/>
      <c r="D106" s="49"/>
      <c r="E106" s="47"/>
      <c r="F106" s="47"/>
      <c r="G106" s="70"/>
      <c r="H106" s="33"/>
      <c r="I106" s="33"/>
    </row>
    <row r="107" spans="1:9" ht="37.5" customHeight="1">
      <c r="A107" s="69" t="s">
        <v>153</v>
      </c>
      <c r="B107" s="45" t="s">
        <v>154</v>
      </c>
      <c r="C107" s="46" t="s">
        <v>2</v>
      </c>
      <c r="D107" s="49">
        <v>8</v>
      </c>
      <c r="E107" s="113"/>
      <c r="F107" s="47">
        <f t="shared" ref="F107" si="26">ROUND(E107*(1+G$6),2)</f>
        <v>0</v>
      </c>
      <c r="G107" s="70">
        <f t="shared" ref="G107:G113" si="27">ROUND(D107*F107,2)</f>
        <v>0</v>
      </c>
      <c r="H107" s="33"/>
      <c r="I107" s="33"/>
    </row>
    <row r="108" spans="1:9" ht="51.75" customHeight="1">
      <c r="A108" s="69"/>
      <c r="B108" s="48" t="s">
        <v>155</v>
      </c>
      <c r="C108" s="46"/>
      <c r="D108" s="49"/>
      <c r="E108" s="47"/>
      <c r="F108" s="47"/>
      <c r="G108" s="70"/>
      <c r="H108" s="33"/>
      <c r="I108" s="33"/>
    </row>
    <row r="109" spans="1:9" ht="37.5" customHeight="1">
      <c r="A109" s="69" t="s">
        <v>156</v>
      </c>
      <c r="B109" s="45" t="s">
        <v>157</v>
      </c>
      <c r="C109" s="46" t="s">
        <v>2</v>
      </c>
      <c r="D109" s="49">
        <v>2</v>
      </c>
      <c r="E109" s="113"/>
      <c r="F109" s="47">
        <f t="shared" ref="F109" si="28">ROUND(E109*(1+G$6),2)</f>
        <v>0</v>
      </c>
      <c r="G109" s="70">
        <f t="shared" si="27"/>
        <v>0</v>
      </c>
      <c r="H109" s="33"/>
      <c r="I109" s="33"/>
    </row>
    <row r="110" spans="1:9" ht="90" customHeight="1">
      <c r="A110" s="69"/>
      <c r="B110" s="48" t="s">
        <v>158</v>
      </c>
      <c r="C110" s="46"/>
      <c r="D110" s="49"/>
      <c r="E110" s="47"/>
      <c r="F110" s="47"/>
      <c r="G110" s="70"/>
      <c r="H110" s="33"/>
      <c r="I110" s="33"/>
    </row>
    <row r="111" spans="1:9" ht="30" customHeight="1">
      <c r="A111" s="69" t="s">
        <v>159</v>
      </c>
      <c r="B111" s="45" t="s">
        <v>160</v>
      </c>
      <c r="C111" s="46" t="s">
        <v>2</v>
      </c>
      <c r="D111" s="49">
        <v>10</v>
      </c>
      <c r="E111" s="113"/>
      <c r="F111" s="47">
        <f t="shared" ref="F111:F113" si="29">ROUND(E111*(1+G$6),2)</f>
        <v>0</v>
      </c>
      <c r="G111" s="70">
        <f t="shared" si="27"/>
        <v>0</v>
      </c>
      <c r="H111" s="33"/>
      <c r="I111" s="33"/>
    </row>
    <row r="112" spans="1:9" ht="30" customHeight="1">
      <c r="A112" s="69" t="s">
        <v>161</v>
      </c>
      <c r="B112" s="45" t="s">
        <v>162</v>
      </c>
      <c r="C112" s="46" t="s">
        <v>2</v>
      </c>
      <c r="D112" s="49">
        <v>2</v>
      </c>
      <c r="E112" s="113"/>
      <c r="F112" s="47">
        <f t="shared" si="29"/>
        <v>0</v>
      </c>
      <c r="G112" s="70">
        <f t="shared" si="27"/>
        <v>0</v>
      </c>
      <c r="H112" s="33"/>
      <c r="I112" s="33"/>
    </row>
    <row r="113" spans="1:9" ht="30" customHeight="1">
      <c r="A113" s="69" t="s">
        <v>163</v>
      </c>
      <c r="B113" s="45" t="s">
        <v>164</v>
      </c>
      <c r="C113" s="46" t="s">
        <v>2</v>
      </c>
      <c r="D113" s="49">
        <v>2</v>
      </c>
      <c r="E113" s="113"/>
      <c r="F113" s="47">
        <f t="shared" si="29"/>
        <v>0</v>
      </c>
      <c r="G113" s="70">
        <f t="shared" si="27"/>
        <v>0</v>
      </c>
      <c r="H113" s="33"/>
      <c r="I113" s="33"/>
    </row>
    <row r="114" spans="1:9" ht="156" customHeight="1">
      <c r="A114" s="69"/>
      <c r="B114" s="48" t="s">
        <v>165</v>
      </c>
      <c r="C114" s="46"/>
      <c r="D114" s="49"/>
      <c r="E114" s="47"/>
      <c r="F114" s="47"/>
      <c r="G114" s="70"/>
      <c r="H114" s="33"/>
      <c r="I114" s="33"/>
    </row>
    <row r="115" spans="1:9" ht="30" customHeight="1">
      <c r="A115" s="69"/>
      <c r="B115" s="48"/>
      <c r="C115" s="138" t="s">
        <v>19</v>
      </c>
      <c r="D115" s="139"/>
      <c r="E115" s="139"/>
      <c r="F115" s="47"/>
      <c r="G115" s="72">
        <f>SUM(G107:G114)</f>
        <v>0</v>
      </c>
      <c r="H115" s="33"/>
      <c r="I115" s="33"/>
    </row>
    <row r="116" spans="1:9" ht="30" customHeight="1">
      <c r="A116" s="69" t="s">
        <v>166</v>
      </c>
      <c r="B116" s="43" t="s">
        <v>167</v>
      </c>
      <c r="C116" s="46"/>
      <c r="D116" s="49"/>
      <c r="E116" s="47"/>
      <c r="F116" s="47"/>
      <c r="G116" s="70"/>
      <c r="H116" s="33"/>
      <c r="I116" s="33"/>
    </row>
    <row r="117" spans="1:9" ht="54" customHeight="1">
      <c r="A117" s="76" t="s">
        <v>187</v>
      </c>
      <c r="B117" s="59" t="s">
        <v>186</v>
      </c>
      <c r="C117" s="60" t="s">
        <v>16</v>
      </c>
      <c r="D117" s="49">
        <v>700.17</v>
      </c>
      <c r="E117" s="113"/>
      <c r="F117" s="47">
        <f t="shared" ref="F117:F125" si="30">ROUND(E117*(1+G$6),2)</f>
        <v>0</v>
      </c>
      <c r="G117" s="70">
        <f t="shared" ref="G117:G125" si="31">ROUND(D117*F117,2)</f>
        <v>0</v>
      </c>
      <c r="H117" s="33"/>
      <c r="I117" s="33"/>
    </row>
    <row r="118" spans="1:9" ht="45" customHeight="1">
      <c r="A118" s="76" t="s">
        <v>188</v>
      </c>
      <c r="B118" s="59" t="s">
        <v>184</v>
      </c>
      <c r="C118" s="46" t="s">
        <v>16</v>
      </c>
      <c r="D118" s="49">
        <v>10.8</v>
      </c>
      <c r="E118" s="113"/>
      <c r="F118" s="47">
        <f t="shared" si="30"/>
        <v>0</v>
      </c>
      <c r="G118" s="70">
        <f t="shared" si="31"/>
        <v>0</v>
      </c>
      <c r="H118" s="33"/>
      <c r="I118" s="33"/>
    </row>
    <row r="119" spans="1:9" ht="45" customHeight="1">
      <c r="A119" s="76" t="s">
        <v>189</v>
      </c>
      <c r="B119" s="61" t="s">
        <v>185</v>
      </c>
      <c r="C119" s="46" t="s">
        <v>16</v>
      </c>
      <c r="D119" s="49">
        <v>275</v>
      </c>
      <c r="E119" s="113"/>
      <c r="F119" s="47">
        <f t="shared" si="30"/>
        <v>0</v>
      </c>
      <c r="G119" s="70">
        <f t="shared" si="31"/>
        <v>0</v>
      </c>
      <c r="H119" s="33"/>
      <c r="I119" s="33"/>
    </row>
    <row r="120" spans="1:9" ht="45" customHeight="1">
      <c r="A120" s="76" t="s">
        <v>196</v>
      </c>
      <c r="B120" s="62" t="s">
        <v>190</v>
      </c>
      <c r="C120" s="60" t="s">
        <v>10</v>
      </c>
      <c r="D120" s="49">
        <v>70.400000000000006</v>
      </c>
      <c r="E120" s="113"/>
      <c r="F120" s="47">
        <f t="shared" si="30"/>
        <v>0</v>
      </c>
      <c r="G120" s="70">
        <f t="shared" si="31"/>
        <v>0</v>
      </c>
      <c r="H120" s="33"/>
      <c r="I120" s="33"/>
    </row>
    <row r="121" spans="1:9" ht="45" customHeight="1">
      <c r="A121" s="76" t="s">
        <v>197</v>
      </c>
      <c r="B121" s="59" t="s">
        <v>191</v>
      </c>
      <c r="C121" s="60" t="s">
        <v>10</v>
      </c>
      <c r="D121" s="49">
        <v>22.6</v>
      </c>
      <c r="E121" s="113"/>
      <c r="F121" s="47">
        <f t="shared" si="30"/>
        <v>0</v>
      </c>
      <c r="G121" s="70">
        <f t="shared" si="31"/>
        <v>0</v>
      </c>
      <c r="H121" s="33"/>
      <c r="I121" s="33"/>
    </row>
    <row r="122" spans="1:9" ht="45" customHeight="1">
      <c r="A122" s="76" t="s">
        <v>198</v>
      </c>
      <c r="B122" s="59" t="s">
        <v>192</v>
      </c>
      <c r="C122" s="60" t="s">
        <v>16</v>
      </c>
      <c r="D122" s="49">
        <v>678.3</v>
      </c>
      <c r="E122" s="113"/>
      <c r="F122" s="47">
        <f t="shared" si="30"/>
        <v>0</v>
      </c>
      <c r="G122" s="70">
        <f t="shared" si="31"/>
        <v>0</v>
      </c>
      <c r="H122" s="33"/>
      <c r="I122" s="33"/>
    </row>
    <row r="123" spans="1:9" ht="45" customHeight="1">
      <c r="A123" s="76" t="s">
        <v>199</v>
      </c>
      <c r="B123" s="59" t="s">
        <v>193</v>
      </c>
      <c r="C123" s="60" t="s">
        <v>16</v>
      </c>
      <c r="D123" s="49">
        <v>459.93</v>
      </c>
      <c r="E123" s="113"/>
      <c r="F123" s="47">
        <f t="shared" si="30"/>
        <v>0</v>
      </c>
      <c r="G123" s="70">
        <f t="shared" si="31"/>
        <v>0</v>
      </c>
      <c r="H123" s="32"/>
      <c r="I123" s="32"/>
    </row>
    <row r="124" spans="1:9" ht="45" customHeight="1">
      <c r="A124" s="76" t="s">
        <v>200</v>
      </c>
      <c r="B124" s="59" t="s">
        <v>194</v>
      </c>
      <c r="C124" s="60" t="s">
        <v>2</v>
      </c>
      <c r="D124" s="49">
        <v>1</v>
      </c>
      <c r="E124" s="113"/>
      <c r="F124" s="47">
        <f t="shared" si="30"/>
        <v>0</v>
      </c>
      <c r="G124" s="70">
        <f t="shared" si="31"/>
        <v>0</v>
      </c>
      <c r="H124" s="2"/>
      <c r="I124" s="2"/>
    </row>
    <row r="125" spans="1:9" ht="45" customHeight="1" thickBot="1">
      <c r="A125" s="77" t="s">
        <v>201</v>
      </c>
      <c r="B125" s="78" t="s">
        <v>195</v>
      </c>
      <c r="C125" s="79" t="s">
        <v>2</v>
      </c>
      <c r="D125" s="80">
        <v>1</v>
      </c>
      <c r="E125" s="114"/>
      <c r="F125" s="81">
        <f t="shared" si="30"/>
        <v>0</v>
      </c>
      <c r="G125" s="82">
        <f t="shared" si="31"/>
        <v>0</v>
      </c>
      <c r="H125" s="2"/>
      <c r="I125" s="2"/>
    </row>
    <row r="126" spans="1:9" ht="30" customHeight="1" thickBot="1">
      <c r="A126" s="39"/>
      <c r="B126" s="40"/>
      <c r="C126" s="135" t="s">
        <v>19</v>
      </c>
      <c r="D126" s="136"/>
      <c r="E126" s="137"/>
      <c r="F126" s="42"/>
      <c r="G126" s="63">
        <f>SUM(G117:G125)</f>
        <v>0</v>
      </c>
      <c r="H126" s="33"/>
      <c r="I126" s="33"/>
    </row>
    <row r="127" spans="1:9" ht="27.75" customHeight="1" thickBot="1">
      <c r="A127" s="39"/>
      <c r="B127" s="101" t="s">
        <v>228</v>
      </c>
      <c r="C127" s="131" t="s">
        <v>211</v>
      </c>
      <c r="D127" s="132"/>
      <c r="E127" s="132"/>
      <c r="F127" s="85"/>
      <c r="G127" s="86">
        <f>SUM(G9:G126)/2</f>
        <v>0</v>
      </c>
      <c r="H127" s="33"/>
      <c r="I127" s="33"/>
    </row>
    <row r="128" spans="1:9" ht="24.95" customHeight="1">
      <c r="A128" s="5"/>
      <c r="C128" s="97">
        <f>E6</f>
        <v>0</v>
      </c>
      <c r="D128" s="133" t="s">
        <v>168</v>
      </c>
      <c r="E128" s="134"/>
      <c r="F128" s="83"/>
      <c r="G128" s="84">
        <f>G104*C128</f>
        <v>0</v>
      </c>
      <c r="H128" s="2"/>
      <c r="I128" s="2"/>
    </row>
    <row r="129" spans="1:9" ht="24.95" customHeight="1">
      <c r="A129" s="41"/>
      <c r="B129" s="96" t="s">
        <v>227</v>
      </c>
      <c r="C129" s="65">
        <f>G6</f>
        <v>0</v>
      </c>
      <c r="D129" s="145" t="s">
        <v>169</v>
      </c>
      <c r="E129" s="139"/>
      <c r="F129" s="64"/>
      <c r="G129" s="50">
        <f>C129*(G127-G104)</f>
        <v>0</v>
      </c>
      <c r="H129" s="33"/>
      <c r="I129" s="33"/>
    </row>
    <row r="130" spans="1:9" ht="18" customHeight="1">
      <c r="A130" s="6"/>
      <c r="B130" s="90"/>
      <c r="C130" s="91"/>
      <c r="D130" s="8"/>
      <c r="E130" s="9"/>
      <c r="F130" s="9"/>
      <c r="G130" s="8"/>
      <c r="H130" s="10"/>
      <c r="I130" s="10"/>
    </row>
    <row r="131" spans="1:9" ht="18" customHeight="1">
      <c r="A131" s="93"/>
      <c r="B131" s="90"/>
      <c r="C131" s="91"/>
      <c r="D131" s="94"/>
      <c r="E131" s="95"/>
      <c r="F131" s="95"/>
      <c r="G131" s="94"/>
      <c r="H131" s="34"/>
      <c r="I131" s="34"/>
    </row>
    <row r="132" spans="1:9" ht="23.25" customHeight="1">
      <c r="A132" s="6"/>
      <c r="B132" s="92"/>
      <c r="C132" s="91"/>
      <c r="D132" s="94"/>
      <c r="E132" s="95"/>
      <c r="F132" s="95"/>
      <c r="G132" s="94"/>
      <c r="H132" s="10"/>
      <c r="I132" s="10"/>
    </row>
    <row r="133" spans="1:9" ht="30" customHeight="1">
      <c r="A133" s="6"/>
      <c r="B133" s="89" t="s">
        <v>222</v>
      </c>
      <c r="C133" s="35"/>
      <c r="D133" s="140" t="s">
        <v>225</v>
      </c>
      <c r="E133" s="140"/>
      <c r="F133" s="140"/>
      <c r="G133" s="140"/>
      <c r="H133" s="10"/>
      <c r="I133" s="10"/>
    </row>
    <row r="134" spans="1:9" ht="30" customHeight="1">
      <c r="A134" s="6"/>
      <c r="B134" s="99" t="s">
        <v>223</v>
      </c>
      <c r="C134" s="98"/>
      <c r="D134" s="141" t="s">
        <v>223</v>
      </c>
      <c r="E134" s="141"/>
      <c r="F134" s="141"/>
      <c r="G134" s="141"/>
      <c r="H134" s="10"/>
      <c r="I134" s="10"/>
    </row>
    <row r="135" spans="1:9" ht="30" customHeight="1">
      <c r="A135" s="6"/>
      <c r="B135" s="100" t="s">
        <v>224</v>
      </c>
      <c r="C135" s="98"/>
      <c r="D135" s="142" t="s">
        <v>226</v>
      </c>
      <c r="E135" s="142"/>
      <c r="F135" s="142"/>
      <c r="G135" s="142"/>
      <c r="H135" s="10"/>
      <c r="I135" s="10"/>
    </row>
    <row r="136" spans="1:9" ht="18" customHeight="1">
      <c r="A136" s="6"/>
      <c r="B136" s="11"/>
      <c r="C136" s="7"/>
      <c r="D136" s="8"/>
      <c r="E136" s="9"/>
      <c r="F136" s="9"/>
      <c r="G136" s="8"/>
      <c r="H136" s="10"/>
      <c r="I136" s="10"/>
    </row>
    <row r="137" spans="1:9" ht="18" customHeight="1">
      <c r="A137" s="6"/>
      <c r="B137" s="11"/>
      <c r="C137" s="7"/>
      <c r="D137" s="8"/>
      <c r="E137" s="9"/>
      <c r="F137" s="9"/>
      <c r="G137" s="8"/>
      <c r="H137" s="10"/>
      <c r="I137" s="10"/>
    </row>
    <row r="138" spans="1:9" ht="18" customHeight="1">
      <c r="A138" s="6"/>
      <c r="B138" s="11"/>
      <c r="C138" s="7"/>
      <c r="D138" s="8"/>
      <c r="E138" s="9"/>
      <c r="F138" s="9"/>
      <c r="G138" s="8"/>
      <c r="H138" s="10"/>
      <c r="I138" s="10"/>
    </row>
    <row r="139" spans="1:9" ht="18" customHeight="1">
      <c r="A139" s="6"/>
      <c r="B139" s="11"/>
      <c r="C139" s="7"/>
      <c r="D139" s="8"/>
      <c r="E139" s="9"/>
      <c r="F139" s="9"/>
      <c r="G139" s="8"/>
      <c r="H139" s="10"/>
      <c r="I139" s="10"/>
    </row>
    <row r="140" spans="1:9" ht="18" customHeight="1">
      <c r="A140" s="6"/>
      <c r="B140" s="11"/>
      <c r="C140" s="7"/>
      <c r="D140" s="8"/>
      <c r="E140" s="9"/>
      <c r="F140" s="9"/>
      <c r="G140" s="8"/>
      <c r="H140" s="10"/>
      <c r="I140" s="10"/>
    </row>
    <row r="141" spans="1:9" ht="18" customHeight="1">
      <c r="A141" s="6"/>
      <c r="B141" s="11"/>
      <c r="C141" s="7"/>
      <c r="D141" s="8"/>
      <c r="E141" s="9"/>
      <c r="F141" s="9"/>
      <c r="G141" s="8"/>
      <c r="H141" s="10"/>
      <c r="I141" s="10"/>
    </row>
    <row r="142" spans="1:9" ht="18" customHeight="1">
      <c r="A142" s="6"/>
      <c r="B142" s="11"/>
      <c r="C142" s="7"/>
      <c r="D142" s="8"/>
      <c r="E142" s="9"/>
      <c r="F142" s="9"/>
      <c r="G142" s="8"/>
      <c r="H142" s="10"/>
      <c r="I142" s="10"/>
    </row>
    <row r="143" spans="1:9" ht="18" customHeight="1">
      <c r="A143" s="6"/>
      <c r="B143" s="11"/>
      <c r="C143" s="7"/>
      <c r="D143" s="8"/>
      <c r="E143" s="9"/>
      <c r="F143" s="9"/>
      <c r="G143" s="8"/>
      <c r="H143" s="10"/>
      <c r="I143" s="10"/>
    </row>
    <row r="144" spans="1:9" ht="18" customHeight="1">
      <c r="A144" s="6"/>
      <c r="B144" s="11"/>
      <c r="C144" s="7"/>
      <c r="D144" s="8"/>
      <c r="E144" s="9"/>
      <c r="F144" s="9"/>
      <c r="G144" s="8"/>
      <c r="H144" s="10"/>
      <c r="I144" s="10"/>
    </row>
    <row r="145" spans="1:9" ht="18" customHeight="1">
      <c r="A145" s="6"/>
      <c r="B145" s="11"/>
      <c r="C145" s="7"/>
      <c r="D145" s="8"/>
      <c r="E145" s="9"/>
      <c r="F145" s="9"/>
      <c r="G145" s="8"/>
      <c r="H145" s="10"/>
      <c r="I145" s="10"/>
    </row>
    <row r="146" spans="1:9" ht="18" customHeight="1">
      <c r="A146" s="6"/>
      <c r="B146" s="11"/>
      <c r="C146" s="7"/>
      <c r="D146" s="8"/>
      <c r="E146" s="9"/>
      <c r="F146" s="9"/>
      <c r="G146" s="8"/>
      <c r="H146" s="10"/>
      <c r="I146" s="10"/>
    </row>
    <row r="147" spans="1:9" ht="18" customHeight="1">
      <c r="A147" s="6"/>
      <c r="B147" s="11"/>
      <c r="C147" s="7"/>
      <c r="D147" s="8"/>
      <c r="E147" s="9"/>
      <c r="F147" s="9"/>
      <c r="G147" s="8"/>
      <c r="H147" s="10"/>
      <c r="I147" s="10"/>
    </row>
    <row r="148" spans="1:9" ht="18" customHeight="1">
      <c r="A148" s="6"/>
      <c r="B148" s="11"/>
      <c r="C148" s="7"/>
      <c r="D148" s="8"/>
      <c r="E148" s="9"/>
      <c r="F148" s="9"/>
      <c r="G148" s="8"/>
      <c r="H148" s="10"/>
      <c r="I148" s="10"/>
    </row>
    <row r="149" spans="1:9" ht="18" customHeight="1">
      <c r="A149" s="6"/>
      <c r="B149" s="11"/>
      <c r="C149" s="7"/>
      <c r="D149" s="8"/>
      <c r="E149" s="9"/>
      <c r="F149" s="9"/>
      <c r="G149" s="8"/>
      <c r="H149" s="10"/>
      <c r="I149" s="10"/>
    </row>
    <row r="150" spans="1:9" ht="18" customHeight="1">
      <c r="A150" s="6"/>
      <c r="B150" s="11"/>
      <c r="C150" s="7"/>
      <c r="D150" s="8"/>
      <c r="E150" s="9"/>
      <c r="F150" s="9"/>
      <c r="G150" s="8"/>
      <c r="H150" s="10"/>
      <c r="I150" s="10"/>
    </row>
    <row r="151" spans="1:9" ht="18" customHeight="1">
      <c r="A151" s="6"/>
      <c r="B151" s="11"/>
      <c r="C151" s="7"/>
      <c r="D151" s="8"/>
      <c r="E151" s="9"/>
      <c r="F151" s="9"/>
      <c r="G151" s="8"/>
      <c r="H151" s="10"/>
      <c r="I151" s="10"/>
    </row>
    <row r="152" spans="1:9" ht="18" customHeight="1">
      <c r="A152" s="6"/>
      <c r="B152" s="11"/>
      <c r="C152" s="7"/>
      <c r="D152" s="8"/>
      <c r="E152" s="9"/>
      <c r="F152" s="9"/>
      <c r="G152" s="8"/>
      <c r="H152" s="10"/>
      <c r="I152" s="10"/>
    </row>
    <row r="153" spans="1:9" ht="18" customHeight="1">
      <c r="A153" s="6"/>
      <c r="B153" s="11"/>
      <c r="C153" s="7"/>
      <c r="D153" s="8"/>
      <c r="E153" s="9"/>
      <c r="F153" s="9"/>
      <c r="G153" s="8"/>
      <c r="H153" s="10"/>
      <c r="I153" s="10"/>
    </row>
    <row r="154" spans="1:9" ht="18" customHeight="1">
      <c r="A154" s="6"/>
      <c r="B154" s="11"/>
      <c r="C154" s="7"/>
      <c r="D154" s="8"/>
      <c r="E154" s="9"/>
      <c r="F154" s="9"/>
      <c r="G154" s="8"/>
      <c r="H154" s="10"/>
      <c r="I154" s="10"/>
    </row>
    <row r="155" spans="1:9" ht="18" customHeight="1">
      <c r="A155" s="6"/>
      <c r="B155" s="11"/>
      <c r="C155" s="7"/>
      <c r="D155" s="8"/>
      <c r="E155" s="9"/>
      <c r="F155" s="9"/>
      <c r="G155" s="8"/>
      <c r="H155" s="10"/>
      <c r="I155" s="10"/>
    </row>
    <row r="156" spans="1:9" ht="18" customHeight="1">
      <c r="A156" s="6"/>
      <c r="B156" s="11"/>
      <c r="C156" s="7"/>
      <c r="D156" s="8"/>
      <c r="E156" s="9"/>
      <c r="F156" s="9"/>
      <c r="G156" s="8"/>
      <c r="H156" s="10"/>
      <c r="I156" s="10"/>
    </row>
    <row r="157" spans="1:9" ht="18" customHeight="1">
      <c r="A157" s="6"/>
      <c r="B157" s="11"/>
      <c r="C157" s="7"/>
      <c r="D157" s="8"/>
      <c r="E157" s="9"/>
      <c r="F157" s="9"/>
      <c r="G157" s="8"/>
      <c r="H157" s="10"/>
      <c r="I157" s="10"/>
    </row>
    <row r="158" spans="1:9" ht="18" customHeight="1">
      <c r="A158" s="6"/>
      <c r="B158" s="11"/>
      <c r="C158" s="7"/>
      <c r="D158" s="8"/>
      <c r="E158" s="9"/>
      <c r="F158" s="9"/>
      <c r="G158" s="8"/>
      <c r="H158" s="10"/>
      <c r="I158" s="10"/>
    </row>
    <row r="159" spans="1:9" ht="18" customHeight="1">
      <c r="A159" s="6"/>
      <c r="B159" s="11"/>
      <c r="C159" s="7"/>
      <c r="D159" s="8"/>
      <c r="E159" s="9"/>
      <c r="F159" s="9"/>
      <c r="G159" s="8"/>
      <c r="H159" s="10"/>
      <c r="I159" s="10"/>
    </row>
    <row r="160" spans="1:9" ht="18" customHeight="1">
      <c r="A160" s="6"/>
      <c r="B160" s="11"/>
      <c r="C160" s="7"/>
      <c r="D160" s="8"/>
      <c r="E160" s="9"/>
      <c r="F160" s="9"/>
      <c r="G160" s="8"/>
      <c r="H160" s="10"/>
      <c r="I160" s="10"/>
    </row>
    <row r="161" spans="1:9" ht="18" customHeight="1">
      <c r="A161" s="6"/>
      <c r="B161" s="11"/>
      <c r="C161" s="7"/>
      <c r="D161" s="8"/>
      <c r="E161" s="9"/>
      <c r="F161" s="9"/>
      <c r="G161" s="8"/>
      <c r="H161" s="10"/>
      <c r="I161" s="10"/>
    </row>
    <row r="162" spans="1:9" ht="18" customHeight="1">
      <c r="A162" s="6"/>
      <c r="B162" s="11"/>
      <c r="C162" s="7"/>
      <c r="D162" s="8"/>
      <c r="E162" s="9"/>
      <c r="F162" s="9"/>
      <c r="G162" s="8"/>
      <c r="H162" s="10"/>
      <c r="I162" s="10"/>
    </row>
    <row r="163" spans="1:9" ht="18" customHeight="1">
      <c r="A163" s="6"/>
      <c r="B163" s="11"/>
      <c r="C163" s="7"/>
      <c r="D163" s="8"/>
      <c r="E163" s="9"/>
      <c r="F163" s="9"/>
      <c r="G163" s="8"/>
      <c r="H163" s="10"/>
      <c r="I163" s="10"/>
    </row>
    <row r="164" spans="1:9" ht="18" customHeight="1">
      <c r="A164" s="6"/>
      <c r="B164" s="11"/>
      <c r="C164" s="7"/>
      <c r="D164" s="8"/>
      <c r="E164" s="9"/>
      <c r="F164" s="9"/>
      <c r="G164" s="8"/>
      <c r="H164" s="10"/>
      <c r="I164" s="10"/>
    </row>
    <row r="165" spans="1:9" ht="18" customHeight="1">
      <c r="A165" s="6"/>
      <c r="B165" s="11"/>
      <c r="C165" s="7"/>
      <c r="D165" s="8"/>
      <c r="E165" s="9"/>
      <c r="F165" s="9"/>
      <c r="G165" s="8"/>
      <c r="H165" s="10"/>
      <c r="I165" s="10"/>
    </row>
    <row r="166" spans="1:9" ht="18" customHeight="1">
      <c r="A166" s="6"/>
      <c r="B166" s="11"/>
      <c r="C166" s="7"/>
      <c r="D166" s="8"/>
      <c r="E166" s="9"/>
      <c r="F166" s="9"/>
      <c r="G166" s="8"/>
      <c r="H166" s="10"/>
      <c r="I166" s="10"/>
    </row>
    <row r="167" spans="1:9" ht="18" customHeight="1">
      <c r="A167" s="6"/>
      <c r="B167" s="11"/>
      <c r="C167" s="7"/>
      <c r="D167" s="8"/>
      <c r="E167" s="9"/>
      <c r="F167" s="9"/>
      <c r="G167" s="8"/>
      <c r="H167" s="10"/>
      <c r="I167" s="10"/>
    </row>
    <row r="168" spans="1:9" ht="18" customHeight="1">
      <c r="A168" s="6"/>
      <c r="B168" s="11"/>
      <c r="C168" s="7"/>
      <c r="D168" s="8"/>
      <c r="E168" s="9"/>
      <c r="F168" s="9"/>
      <c r="G168" s="8"/>
      <c r="H168" s="10"/>
      <c r="I168" s="10"/>
    </row>
    <row r="169" spans="1:9" ht="18" customHeight="1">
      <c r="A169" s="6"/>
      <c r="B169" s="11"/>
      <c r="C169" s="7"/>
      <c r="D169" s="8"/>
      <c r="E169" s="9"/>
      <c r="F169" s="9"/>
      <c r="G169" s="8"/>
      <c r="H169" s="10"/>
      <c r="I169" s="10"/>
    </row>
    <row r="170" spans="1:9" ht="18" customHeight="1">
      <c r="A170" s="6"/>
      <c r="B170" s="11"/>
      <c r="C170" s="7"/>
      <c r="D170" s="8"/>
      <c r="E170" s="9"/>
      <c r="F170" s="9"/>
      <c r="G170" s="8"/>
      <c r="H170" s="10"/>
      <c r="I170" s="10"/>
    </row>
    <row r="171" spans="1:9" ht="18" customHeight="1">
      <c r="A171" s="6"/>
      <c r="B171" s="11"/>
      <c r="C171" s="7"/>
      <c r="D171" s="8"/>
      <c r="E171" s="9"/>
      <c r="F171" s="9"/>
      <c r="G171" s="8"/>
      <c r="H171" s="10"/>
      <c r="I171" s="10"/>
    </row>
    <row r="172" spans="1:9" ht="18" customHeight="1">
      <c r="A172" s="6"/>
      <c r="B172" s="11"/>
      <c r="C172" s="7"/>
      <c r="D172" s="8"/>
      <c r="E172" s="9"/>
      <c r="F172" s="9"/>
      <c r="G172" s="8"/>
      <c r="H172" s="10"/>
      <c r="I172" s="10"/>
    </row>
    <row r="173" spans="1:9" ht="18" customHeight="1">
      <c r="A173" s="6"/>
      <c r="B173" s="11"/>
      <c r="C173" s="7"/>
      <c r="D173" s="8"/>
      <c r="E173" s="9"/>
      <c r="F173" s="9"/>
      <c r="G173" s="8"/>
      <c r="H173" s="10"/>
      <c r="I173" s="10"/>
    </row>
    <row r="174" spans="1:9" ht="18" customHeight="1">
      <c r="A174" s="6"/>
      <c r="B174" s="11"/>
      <c r="C174" s="7"/>
      <c r="D174" s="8"/>
      <c r="E174" s="9"/>
      <c r="F174" s="9"/>
      <c r="G174" s="8"/>
      <c r="H174" s="10"/>
      <c r="I174" s="10"/>
    </row>
    <row r="175" spans="1:9" ht="18" customHeight="1">
      <c r="A175" s="6"/>
      <c r="B175" s="11"/>
      <c r="C175" s="7"/>
      <c r="D175" s="8"/>
      <c r="E175" s="9"/>
      <c r="F175" s="9"/>
      <c r="G175" s="8"/>
      <c r="H175" s="10"/>
      <c r="I175" s="10"/>
    </row>
    <row r="176" spans="1:9" ht="18" customHeight="1">
      <c r="A176" s="6"/>
      <c r="B176" s="11"/>
      <c r="C176" s="7"/>
      <c r="D176" s="8"/>
      <c r="E176" s="9"/>
      <c r="F176" s="9"/>
      <c r="G176" s="8"/>
      <c r="H176" s="10"/>
      <c r="I176" s="10"/>
    </row>
    <row r="177" spans="1:9" ht="18" customHeight="1">
      <c r="A177" s="6"/>
      <c r="B177" s="11"/>
      <c r="C177" s="7"/>
      <c r="D177" s="8"/>
      <c r="E177" s="9"/>
      <c r="F177" s="9"/>
      <c r="G177" s="8"/>
      <c r="H177" s="10"/>
      <c r="I177" s="10"/>
    </row>
    <row r="178" spans="1:9" ht="18" customHeight="1">
      <c r="A178" s="6"/>
      <c r="B178" s="11"/>
      <c r="C178" s="7"/>
      <c r="D178" s="8"/>
      <c r="E178" s="9"/>
      <c r="F178" s="9"/>
      <c r="G178" s="8"/>
      <c r="H178" s="10"/>
      <c r="I178" s="10"/>
    </row>
    <row r="179" spans="1:9" ht="18" customHeight="1">
      <c r="A179" s="6"/>
      <c r="B179" s="11"/>
      <c r="C179" s="7"/>
      <c r="D179" s="8"/>
      <c r="E179" s="9"/>
      <c r="F179" s="9"/>
      <c r="G179" s="8"/>
      <c r="H179" s="10"/>
      <c r="I179" s="10"/>
    </row>
    <row r="180" spans="1:9" ht="18" customHeight="1">
      <c r="A180" s="6"/>
      <c r="B180" s="11"/>
      <c r="C180" s="7"/>
      <c r="D180" s="8"/>
      <c r="E180" s="9"/>
      <c r="F180" s="9"/>
      <c r="G180" s="8"/>
      <c r="H180" s="10"/>
      <c r="I180" s="10"/>
    </row>
    <row r="181" spans="1:9" ht="18" customHeight="1">
      <c r="A181" s="6"/>
      <c r="B181" s="11"/>
      <c r="C181" s="7"/>
      <c r="D181" s="8"/>
      <c r="E181" s="9"/>
      <c r="F181" s="9"/>
      <c r="G181" s="8"/>
      <c r="H181" s="10"/>
      <c r="I181" s="10"/>
    </row>
    <row r="182" spans="1:9" ht="18" customHeight="1">
      <c r="A182" s="6"/>
      <c r="B182" s="11"/>
      <c r="C182" s="7"/>
      <c r="D182" s="8"/>
      <c r="E182" s="9"/>
      <c r="F182" s="9"/>
      <c r="G182" s="8"/>
      <c r="H182" s="10"/>
      <c r="I182" s="10"/>
    </row>
    <row r="183" spans="1:9" ht="18" customHeight="1">
      <c r="A183" s="6"/>
      <c r="B183" s="11"/>
      <c r="C183" s="7"/>
      <c r="D183" s="8"/>
      <c r="E183" s="9"/>
      <c r="F183" s="9"/>
      <c r="G183" s="8"/>
      <c r="H183" s="10"/>
      <c r="I183" s="10"/>
    </row>
    <row r="184" spans="1:9" ht="18" customHeight="1">
      <c r="A184" s="6"/>
      <c r="B184" s="11"/>
      <c r="C184" s="7"/>
      <c r="D184" s="8"/>
      <c r="E184" s="9"/>
      <c r="F184" s="9"/>
      <c r="G184" s="8"/>
      <c r="H184" s="10"/>
      <c r="I184" s="10"/>
    </row>
    <row r="185" spans="1:9" ht="18" customHeight="1">
      <c r="A185" s="6"/>
      <c r="B185" s="11"/>
      <c r="C185" s="7"/>
      <c r="D185" s="8"/>
      <c r="E185" s="9"/>
      <c r="F185" s="9"/>
      <c r="G185" s="8"/>
      <c r="H185" s="10"/>
      <c r="I185" s="10"/>
    </row>
    <row r="186" spans="1:9" ht="18" customHeight="1">
      <c r="A186" s="6"/>
      <c r="B186" s="11"/>
      <c r="C186" s="7"/>
      <c r="D186" s="8"/>
      <c r="E186" s="9"/>
      <c r="F186" s="9"/>
      <c r="G186" s="8"/>
      <c r="H186" s="10"/>
      <c r="I186" s="10"/>
    </row>
    <row r="187" spans="1:9" ht="18" customHeight="1">
      <c r="A187" s="6"/>
      <c r="B187" s="11"/>
      <c r="C187" s="7"/>
      <c r="D187" s="8"/>
      <c r="E187" s="9"/>
      <c r="F187" s="9"/>
      <c r="G187" s="8"/>
      <c r="H187" s="10"/>
      <c r="I187" s="10"/>
    </row>
    <row r="188" spans="1:9" ht="18" customHeight="1">
      <c r="A188" s="6"/>
      <c r="B188" s="11"/>
      <c r="C188" s="7"/>
      <c r="D188" s="8"/>
      <c r="E188" s="9"/>
      <c r="F188" s="9"/>
      <c r="G188" s="8"/>
      <c r="H188" s="10"/>
      <c r="I188" s="10"/>
    </row>
    <row r="189" spans="1:9" ht="18" customHeight="1">
      <c r="A189" s="6"/>
      <c r="B189" s="11"/>
      <c r="C189" s="7"/>
      <c r="D189" s="8"/>
      <c r="E189" s="9"/>
      <c r="F189" s="9"/>
      <c r="G189" s="8"/>
      <c r="H189" s="10"/>
      <c r="I189" s="10"/>
    </row>
    <row r="190" spans="1:9" ht="18" customHeight="1">
      <c r="A190" s="6"/>
      <c r="B190" s="11"/>
      <c r="C190" s="7"/>
      <c r="D190" s="8"/>
      <c r="E190" s="9"/>
      <c r="F190" s="9"/>
      <c r="G190" s="8"/>
      <c r="H190" s="10"/>
      <c r="I190" s="10"/>
    </row>
    <row r="191" spans="1:9" ht="18" customHeight="1">
      <c r="A191" s="6"/>
      <c r="B191" s="11"/>
      <c r="C191" s="7"/>
      <c r="D191" s="8"/>
      <c r="E191" s="9"/>
      <c r="F191" s="9"/>
      <c r="G191" s="8"/>
      <c r="H191" s="1"/>
      <c r="I191" s="1"/>
    </row>
    <row r="192" spans="1:9" ht="18" customHeight="1">
      <c r="A192" s="6"/>
      <c r="B192" s="11"/>
      <c r="C192" s="7"/>
      <c r="D192" s="8"/>
      <c r="E192" s="9"/>
      <c r="F192" s="9"/>
      <c r="G192" s="8"/>
      <c r="H192" s="1"/>
      <c r="I192" s="1"/>
    </row>
    <row r="193" spans="1:9" ht="18" customHeight="1">
      <c r="A193" s="6"/>
      <c r="B193" s="11"/>
      <c r="C193" s="7"/>
      <c r="D193" s="8"/>
      <c r="E193" s="9"/>
      <c r="F193" s="9"/>
      <c r="G193" s="8"/>
      <c r="H193" s="1"/>
      <c r="I193" s="1"/>
    </row>
    <row r="194" spans="1:9" ht="18" customHeight="1">
      <c r="A194" s="6"/>
      <c r="B194" s="11"/>
      <c r="C194" s="7"/>
      <c r="D194" s="8"/>
      <c r="E194" s="9"/>
      <c r="F194" s="9"/>
      <c r="G194" s="8"/>
      <c r="H194" s="1"/>
      <c r="I194" s="1"/>
    </row>
    <row r="195" spans="1:9" ht="15.75" customHeight="1">
      <c r="A195" s="12"/>
      <c r="B195" s="11"/>
      <c r="C195" s="13"/>
      <c r="D195" s="13"/>
      <c r="E195" s="14"/>
      <c r="F195" s="14"/>
      <c r="G195" s="13"/>
      <c r="H195" s="1"/>
      <c r="I195" s="1"/>
    </row>
    <row r="196" spans="1:9" ht="15.75" customHeight="1">
      <c r="A196" s="12"/>
      <c r="B196" s="11"/>
      <c r="C196" s="13"/>
      <c r="D196" s="13"/>
      <c r="E196" s="14"/>
      <c r="F196" s="14"/>
      <c r="G196" s="13"/>
      <c r="H196" s="1"/>
      <c r="I196" s="1"/>
    </row>
    <row r="197" spans="1:9" ht="15.75" customHeight="1">
      <c r="A197" s="12"/>
      <c r="B197" s="11"/>
      <c r="C197" s="13"/>
      <c r="D197" s="13"/>
      <c r="E197" s="14"/>
      <c r="F197" s="14"/>
      <c r="G197" s="13"/>
      <c r="H197" s="1"/>
      <c r="I197" s="1"/>
    </row>
    <row r="198" spans="1:9" ht="18" customHeight="1">
      <c r="A198" s="6"/>
      <c r="B198" s="11"/>
      <c r="C198" s="7"/>
      <c r="D198" s="8"/>
      <c r="E198" s="9"/>
      <c r="F198" s="9"/>
      <c r="G198" s="9"/>
      <c r="H198" s="1"/>
      <c r="I198" s="1"/>
    </row>
    <row r="199" spans="1:9" ht="18" customHeight="1">
      <c r="A199" s="6"/>
      <c r="B199" s="11"/>
      <c r="C199" s="7"/>
      <c r="D199" s="8"/>
      <c r="E199" s="9"/>
      <c r="F199" s="9"/>
      <c r="G199" s="9"/>
      <c r="H199" s="1"/>
      <c r="I199" s="1"/>
    </row>
    <row r="200" spans="1:9" ht="18" customHeight="1">
      <c r="A200" s="6"/>
      <c r="B200" s="11"/>
      <c r="C200" s="7"/>
      <c r="D200" s="8"/>
      <c r="E200" s="9"/>
      <c r="F200" s="9"/>
      <c r="G200" s="15"/>
      <c r="H200" s="1"/>
      <c r="I200" s="1"/>
    </row>
    <row r="211" spans="1:9" s="35" customFormat="1" ht="15" customHeight="1">
      <c r="A211" s="37"/>
      <c r="B211" s="37"/>
      <c r="C211" s="37"/>
      <c r="D211" s="37"/>
      <c r="E211" s="37"/>
      <c r="F211" s="37"/>
      <c r="G211" s="37"/>
      <c r="H211" s="37"/>
      <c r="I211" s="37"/>
    </row>
    <row r="212" spans="1:9" s="35" customFormat="1" ht="15" customHeight="1">
      <c r="A212" s="37"/>
      <c r="B212" s="37"/>
      <c r="C212" s="37"/>
      <c r="D212" s="37"/>
      <c r="E212" s="37"/>
      <c r="F212" s="37"/>
      <c r="G212" s="37"/>
      <c r="H212" s="37"/>
      <c r="I212" s="37"/>
    </row>
    <row r="213" spans="1:9" s="35" customFormat="1" ht="15" customHeight="1">
      <c r="A213" s="37"/>
      <c r="B213" s="37"/>
      <c r="C213" s="37"/>
      <c r="D213" s="37"/>
      <c r="E213" s="37"/>
      <c r="F213" s="37"/>
      <c r="G213" s="37"/>
      <c r="H213" s="37"/>
      <c r="I213" s="37"/>
    </row>
    <row r="214" spans="1:9" s="35" customFormat="1" ht="15" customHeight="1">
      <c r="A214" s="37"/>
      <c r="B214" s="37"/>
      <c r="C214" s="37"/>
      <c r="D214" s="37"/>
      <c r="E214" s="37"/>
      <c r="F214" s="37"/>
      <c r="G214" s="37"/>
      <c r="H214" s="37"/>
      <c r="I214" s="37"/>
    </row>
    <row r="215" spans="1:9" s="35" customFormat="1" ht="15" customHeight="1">
      <c r="A215" s="37"/>
      <c r="B215" s="37"/>
      <c r="C215" s="37"/>
      <c r="D215" s="37"/>
      <c r="E215" s="37"/>
      <c r="F215" s="37"/>
      <c r="G215" s="37"/>
      <c r="H215" s="37"/>
      <c r="I215" s="37"/>
    </row>
    <row r="216" spans="1:9" s="35" customFormat="1" ht="15" customHeight="1">
      <c r="A216" s="37"/>
      <c r="B216" s="37"/>
      <c r="C216" s="37"/>
      <c r="D216" s="37"/>
      <c r="E216" s="37"/>
      <c r="F216" s="37"/>
      <c r="G216" s="37"/>
      <c r="H216" s="37"/>
      <c r="I216" s="37"/>
    </row>
    <row r="217" spans="1:9" s="35" customFormat="1" ht="15" customHeight="1">
      <c r="A217" s="37"/>
      <c r="B217" s="37"/>
      <c r="C217" s="37"/>
      <c r="D217" s="37"/>
      <c r="E217" s="37"/>
      <c r="F217" s="37"/>
      <c r="G217" s="37"/>
      <c r="H217" s="37"/>
      <c r="I217" s="37"/>
    </row>
    <row r="218" spans="1:9" s="35" customFormat="1" ht="15" customHeight="1">
      <c r="A218" s="37"/>
      <c r="B218" s="37"/>
      <c r="C218" s="37"/>
      <c r="D218" s="37"/>
      <c r="E218" s="37"/>
      <c r="F218" s="37"/>
      <c r="G218" s="37"/>
      <c r="H218" s="37"/>
      <c r="I218" s="37"/>
    </row>
    <row r="219" spans="1:9" s="35" customFormat="1" ht="15" customHeight="1">
      <c r="A219" s="37"/>
      <c r="B219" s="37"/>
      <c r="C219" s="37"/>
      <c r="D219" s="37"/>
      <c r="E219" s="37"/>
      <c r="F219" s="37"/>
      <c r="G219" s="37"/>
      <c r="H219" s="37"/>
      <c r="I219" s="37"/>
    </row>
    <row r="220" spans="1:9" s="35" customFormat="1" ht="15" customHeight="1">
      <c r="A220" s="37"/>
      <c r="B220" s="37"/>
      <c r="C220" s="37"/>
      <c r="D220" s="37"/>
      <c r="E220" s="37"/>
      <c r="F220" s="37"/>
      <c r="G220" s="37"/>
      <c r="H220" s="37"/>
      <c r="I220" s="37"/>
    </row>
    <row r="221" spans="1:9" s="35" customFormat="1" ht="15" customHeight="1">
      <c r="A221" s="37"/>
      <c r="B221" s="37"/>
      <c r="C221" s="37"/>
      <c r="D221" s="37"/>
      <c r="E221" s="37"/>
      <c r="F221" s="37"/>
      <c r="G221" s="37"/>
      <c r="H221" s="37"/>
      <c r="I221" s="37"/>
    </row>
  </sheetData>
  <mergeCells count="26">
    <mergeCell ref="D133:G133"/>
    <mergeCell ref="D134:G134"/>
    <mergeCell ref="D135:G135"/>
    <mergeCell ref="B3:G3"/>
    <mergeCell ref="A5:E5"/>
    <mergeCell ref="A4:E4"/>
    <mergeCell ref="D129:E129"/>
    <mergeCell ref="C20:E20"/>
    <mergeCell ref="F5:G5"/>
    <mergeCell ref="C6:D6"/>
    <mergeCell ref="A1:G1"/>
    <mergeCell ref="A2:G2"/>
    <mergeCell ref="F4:G4"/>
    <mergeCell ref="C127:E127"/>
    <mergeCell ref="D128:E128"/>
    <mergeCell ref="C126:E126"/>
    <mergeCell ref="C80:E80"/>
    <mergeCell ref="C93:E93"/>
    <mergeCell ref="C98:E98"/>
    <mergeCell ref="C104:E104"/>
    <mergeCell ref="C115:E115"/>
    <mergeCell ref="C68:E68"/>
    <mergeCell ref="C75:E75"/>
    <mergeCell ref="C35:E35"/>
    <mergeCell ref="C41:E41"/>
    <mergeCell ref="C12:E12"/>
  </mergeCells>
  <printOptions horizontalCentered="1"/>
  <pageMargins left="0.51181102362204722" right="0.51181102362204722" top="0.51181102362204722" bottom="0.51181102362204722" header="0.19685039370078741" footer="0.19685039370078741"/>
  <pageSetup paperSize="9" scale="71" fitToHeight="63" orientation="landscape" r:id="rId1"/>
  <headerFooter>
    <oddFooter>&amp;CPágina &amp;P</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U985"/>
  <sheetViews>
    <sheetView topLeftCell="A7" zoomScale="90" zoomScaleNormal="90" workbookViewId="0">
      <selection activeCell="M33" sqref="M33"/>
    </sheetView>
  </sheetViews>
  <sheetFormatPr defaultColWidth="8.7109375" defaultRowHeight="15" customHeight="1"/>
  <cols>
    <col min="1" max="1" width="8" style="102" customWidth="1"/>
    <col min="2" max="2" width="46.5703125" style="102" customWidth="1"/>
    <col min="3" max="3" width="15.28515625" style="102" customWidth="1"/>
    <col min="4" max="4" width="8.42578125" style="102" customWidth="1"/>
    <col min="5" max="5" width="8.7109375" style="102" customWidth="1"/>
    <col min="6" max="6" width="10.7109375" style="102" customWidth="1"/>
    <col min="7" max="7" width="8.7109375" style="102" customWidth="1"/>
    <col min="8" max="8" width="10.7109375" style="102" customWidth="1"/>
    <col min="9" max="9" width="8.7109375" style="102" customWidth="1"/>
    <col min="10" max="10" width="10.7109375" style="102" customWidth="1"/>
    <col min="11" max="11" width="8.7109375" style="102" customWidth="1"/>
    <col min="12" max="12" width="10.7109375" style="102" customWidth="1"/>
    <col min="13" max="13" width="8.7109375" style="102" customWidth="1"/>
    <col min="14" max="14" width="10.7109375" style="102" customWidth="1"/>
    <col min="15" max="15" width="8.7109375" style="102" customWidth="1"/>
    <col min="16" max="17" width="10.7109375" style="102" customWidth="1"/>
    <col min="18" max="18" width="11" style="102" customWidth="1"/>
    <col min="19" max="20" width="8" style="102" customWidth="1"/>
    <col min="21" max="21" width="42.140625" style="102" customWidth="1"/>
    <col min="22" max="26" width="8" style="102" customWidth="1"/>
    <col min="27" max="16384" width="8.7109375" style="102"/>
  </cols>
  <sheetData>
    <row r="1" spans="1:21" ht="24.95" customHeight="1">
      <c r="A1" s="165" t="s">
        <v>170</v>
      </c>
      <c r="B1" s="166"/>
      <c r="C1" s="166"/>
      <c r="D1" s="166"/>
      <c r="E1" s="166"/>
      <c r="F1" s="166"/>
      <c r="G1" s="166"/>
      <c r="H1" s="166"/>
      <c r="I1" s="166"/>
      <c r="J1" s="166"/>
      <c r="K1" s="166"/>
      <c r="L1" s="166"/>
      <c r="M1" s="166"/>
      <c r="N1" s="166"/>
      <c r="O1" s="166"/>
      <c r="P1" s="166"/>
      <c r="Q1" s="167"/>
    </row>
    <row r="2" spans="1:21" s="103" customFormat="1" ht="30" customHeight="1">
      <c r="A2" s="150" t="s">
        <v>219</v>
      </c>
      <c r="B2" s="150"/>
      <c r="C2" s="150"/>
      <c r="D2" s="150"/>
      <c r="E2" s="150"/>
      <c r="F2" s="150"/>
      <c r="G2" s="150"/>
      <c r="H2" s="150"/>
      <c r="I2" s="150"/>
      <c r="J2" s="150"/>
      <c r="K2" s="150"/>
      <c r="L2" s="150"/>
      <c r="M2" s="150"/>
      <c r="N2" s="150"/>
      <c r="O2" s="150"/>
      <c r="P2" s="150"/>
      <c r="Q2" s="151"/>
    </row>
    <row r="3" spans="1:21" s="103" customFormat="1" ht="30" customHeight="1">
      <c r="A3" s="66" t="s">
        <v>214</v>
      </c>
      <c r="B3" s="143" t="s">
        <v>220</v>
      </c>
      <c r="C3" s="143"/>
      <c r="D3" s="143"/>
      <c r="E3" s="143"/>
      <c r="F3" s="143"/>
      <c r="G3" s="143"/>
      <c r="H3" s="143"/>
      <c r="I3" s="143"/>
      <c r="J3" s="143"/>
      <c r="K3" s="143"/>
      <c r="L3" s="143"/>
      <c r="M3" s="143"/>
      <c r="N3" s="143"/>
      <c r="O3" s="143"/>
      <c r="P3" s="143"/>
      <c r="Q3" s="143"/>
    </row>
    <row r="4" spans="1:21" s="103" customFormat="1" ht="30" customHeight="1">
      <c r="A4" s="130" t="s">
        <v>215</v>
      </c>
      <c r="B4" s="130"/>
      <c r="C4" s="130"/>
      <c r="D4" s="130"/>
      <c r="E4" s="130"/>
      <c r="F4" s="130"/>
      <c r="G4" s="130"/>
      <c r="H4" s="130"/>
      <c r="I4" s="130"/>
      <c r="J4" s="130"/>
      <c r="K4" s="130"/>
      <c r="L4" s="130"/>
      <c r="M4" s="130"/>
      <c r="N4" s="130" t="s">
        <v>216</v>
      </c>
      <c r="O4" s="130"/>
      <c r="P4" s="130"/>
      <c r="Q4" s="130"/>
    </row>
    <row r="5" spans="1:21" s="103" customFormat="1" ht="30" customHeight="1">
      <c r="A5" s="130" t="s">
        <v>217</v>
      </c>
      <c r="B5" s="130"/>
      <c r="C5" s="130"/>
      <c r="D5" s="130"/>
      <c r="E5" s="130"/>
      <c r="F5" s="130"/>
      <c r="G5" s="130"/>
      <c r="H5" s="130"/>
      <c r="I5" s="130"/>
      <c r="J5" s="130"/>
      <c r="K5" s="130"/>
      <c r="L5" s="130"/>
      <c r="M5" s="130"/>
      <c r="N5" s="152" t="s">
        <v>218</v>
      </c>
      <c r="O5" s="152"/>
      <c r="P5" s="152"/>
      <c r="Q5" s="152"/>
    </row>
    <row r="6" spans="1:21" ht="24.95" customHeight="1">
      <c r="A6" s="158" t="s">
        <v>0</v>
      </c>
      <c r="B6" s="160" t="s">
        <v>1</v>
      </c>
      <c r="C6" s="161" t="s">
        <v>171</v>
      </c>
      <c r="D6" s="162" t="s">
        <v>172</v>
      </c>
      <c r="E6" s="163" t="s">
        <v>173</v>
      </c>
      <c r="F6" s="156"/>
      <c r="G6" s="163" t="s">
        <v>174</v>
      </c>
      <c r="H6" s="156"/>
      <c r="I6" s="163" t="s">
        <v>175</v>
      </c>
      <c r="J6" s="156"/>
      <c r="K6" s="163" t="s">
        <v>176</v>
      </c>
      <c r="L6" s="156"/>
      <c r="M6" s="163" t="s">
        <v>177</v>
      </c>
      <c r="N6" s="156"/>
      <c r="O6" s="163" t="s">
        <v>178</v>
      </c>
      <c r="P6" s="156"/>
      <c r="Q6" s="164" t="s">
        <v>179</v>
      </c>
      <c r="R6" s="157" t="s">
        <v>210</v>
      </c>
    </row>
    <row r="7" spans="1:21" ht="24.95" customHeight="1">
      <c r="A7" s="159"/>
      <c r="B7" s="159"/>
      <c r="C7" s="159"/>
      <c r="D7" s="159"/>
      <c r="E7" s="18" t="s">
        <v>180</v>
      </c>
      <c r="F7" s="19" t="s">
        <v>181</v>
      </c>
      <c r="G7" s="18" t="s">
        <v>180</v>
      </c>
      <c r="H7" s="19" t="s">
        <v>181</v>
      </c>
      <c r="I7" s="18" t="s">
        <v>180</v>
      </c>
      <c r="J7" s="19" t="s">
        <v>181</v>
      </c>
      <c r="K7" s="18" t="s">
        <v>180</v>
      </c>
      <c r="L7" s="19" t="s">
        <v>181</v>
      </c>
      <c r="M7" s="18" t="s">
        <v>180</v>
      </c>
      <c r="N7" s="19" t="s">
        <v>181</v>
      </c>
      <c r="O7" s="18" t="s">
        <v>180</v>
      </c>
      <c r="P7" s="19" t="s">
        <v>181</v>
      </c>
      <c r="Q7" s="159"/>
      <c r="R7" s="157"/>
    </row>
    <row r="8" spans="1:21" ht="30" customHeight="1">
      <c r="A8" s="20">
        <v>1</v>
      </c>
      <c r="B8" s="21" t="str">
        <f>'PLANILHA PROPOSTA'!B8</f>
        <v>INSTALAÇÃO DOS SERVIÇOS DE ENGENHARIA</v>
      </c>
      <c r="C8" s="22">
        <f>'PLANILHA PROPOSTA'!G12</f>
        <v>0</v>
      </c>
      <c r="D8" s="23" t="e">
        <f t="shared" ref="D8:D19" si="0">C8/$C$21</f>
        <v>#DIV/0!</v>
      </c>
      <c r="E8" s="24"/>
      <c r="F8" s="22">
        <f t="shared" ref="F8:F19" si="1">C8*E8</f>
        <v>0</v>
      </c>
      <c r="G8" s="24"/>
      <c r="H8" s="22">
        <f t="shared" ref="H8:H19" si="2">C8*G8</f>
        <v>0</v>
      </c>
      <c r="I8" s="24"/>
      <c r="J8" s="22">
        <f t="shared" ref="J8:J19" si="3">C8*I8</f>
        <v>0</v>
      </c>
      <c r="K8" s="24"/>
      <c r="L8" s="22">
        <f t="shared" ref="L8:L19" si="4">C8*K8</f>
        <v>0</v>
      </c>
      <c r="M8" s="24"/>
      <c r="N8" s="22">
        <f t="shared" ref="N8:N19" si="5">C8*M8</f>
        <v>0</v>
      </c>
      <c r="O8" s="24"/>
      <c r="P8" s="22">
        <f t="shared" ref="P8:P19" si="6">C8*O8</f>
        <v>0</v>
      </c>
      <c r="Q8" s="22">
        <f t="shared" ref="Q8:Q19" si="7">F8+H8+J8+L8+N8+P8</f>
        <v>0</v>
      </c>
      <c r="R8" s="36">
        <f>E8+G8+I8+K8+M8+O8</f>
        <v>0</v>
      </c>
      <c r="U8" s="102" t="s">
        <v>8</v>
      </c>
    </row>
    <row r="9" spans="1:21" ht="30" customHeight="1">
      <c r="A9" s="20">
        <v>3</v>
      </c>
      <c r="B9" s="26" t="str">
        <f>'PLANILHA PROPOSTA'!B13</f>
        <v>TRABALHOS EM TERRA</v>
      </c>
      <c r="C9" s="22">
        <f>'PLANILHA PROPOSTA'!G20</f>
        <v>0</v>
      </c>
      <c r="D9" s="23" t="e">
        <f t="shared" si="0"/>
        <v>#DIV/0!</v>
      </c>
      <c r="E9" s="27"/>
      <c r="F9" s="22">
        <f t="shared" si="1"/>
        <v>0</v>
      </c>
      <c r="G9" s="27"/>
      <c r="H9" s="22">
        <f t="shared" si="2"/>
        <v>0</v>
      </c>
      <c r="I9" s="27"/>
      <c r="J9" s="22">
        <f t="shared" si="3"/>
        <v>0</v>
      </c>
      <c r="K9" s="27"/>
      <c r="L9" s="22">
        <f t="shared" si="4"/>
        <v>0</v>
      </c>
      <c r="M9" s="27"/>
      <c r="N9" s="22">
        <f t="shared" si="5"/>
        <v>0</v>
      </c>
      <c r="O9" s="27"/>
      <c r="P9" s="22">
        <f t="shared" si="6"/>
        <v>0</v>
      </c>
      <c r="Q9" s="22">
        <f t="shared" si="7"/>
        <v>0</v>
      </c>
      <c r="R9" s="36">
        <f t="shared" ref="R9:R20" si="8">E9+G9+I9+K9+M9+O9</f>
        <v>0</v>
      </c>
      <c r="U9" s="102" t="s">
        <v>22</v>
      </c>
    </row>
    <row r="10" spans="1:21" ht="30" customHeight="1">
      <c r="A10" s="25">
        <v>4</v>
      </c>
      <c r="B10" s="26" t="str">
        <f>'PLANILHA PROPOSTA'!B21</f>
        <v>SONDAGEM, FUNDAÇÕES, MUROS E CONTENÇÕES</v>
      </c>
      <c r="C10" s="22">
        <f>'PLANILHA PROPOSTA'!G35</f>
        <v>0</v>
      </c>
      <c r="D10" s="23" t="e">
        <f t="shared" si="0"/>
        <v>#DIV/0!</v>
      </c>
      <c r="E10" s="27"/>
      <c r="F10" s="22">
        <f t="shared" si="1"/>
        <v>0</v>
      </c>
      <c r="G10" s="27"/>
      <c r="H10" s="22">
        <f t="shared" si="2"/>
        <v>0</v>
      </c>
      <c r="I10" s="27"/>
      <c r="J10" s="22">
        <f t="shared" si="3"/>
        <v>0</v>
      </c>
      <c r="K10" s="27"/>
      <c r="L10" s="22">
        <f t="shared" si="4"/>
        <v>0</v>
      </c>
      <c r="M10" s="27"/>
      <c r="N10" s="22">
        <f t="shared" si="5"/>
        <v>0</v>
      </c>
      <c r="O10" s="27"/>
      <c r="P10" s="22">
        <f t="shared" si="6"/>
        <v>0</v>
      </c>
      <c r="Q10" s="22">
        <f t="shared" si="7"/>
        <v>0</v>
      </c>
      <c r="R10" s="36">
        <f t="shared" si="8"/>
        <v>0</v>
      </c>
      <c r="U10" s="102" t="s">
        <v>33</v>
      </c>
    </row>
    <row r="11" spans="1:21" ht="30" customHeight="1">
      <c r="A11" s="20">
        <v>7</v>
      </c>
      <c r="B11" s="26" t="str">
        <f>'PLANILHA PROPOSTA'!B36</f>
        <v>COBERTURA E FORRO</v>
      </c>
      <c r="C11" s="22">
        <f>'PLANILHA PROPOSTA'!G41</f>
        <v>0</v>
      </c>
      <c r="D11" s="23" t="e">
        <f t="shared" si="0"/>
        <v>#DIV/0!</v>
      </c>
      <c r="E11" s="27"/>
      <c r="F11" s="22">
        <f t="shared" si="1"/>
        <v>0</v>
      </c>
      <c r="G11" s="27"/>
      <c r="H11" s="22">
        <f t="shared" si="2"/>
        <v>0</v>
      </c>
      <c r="I11" s="27"/>
      <c r="J11" s="22">
        <f t="shared" si="3"/>
        <v>0</v>
      </c>
      <c r="K11" s="27"/>
      <c r="L11" s="22">
        <f t="shared" si="4"/>
        <v>0</v>
      </c>
      <c r="M11" s="27"/>
      <c r="N11" s="22">
        <f t="shared" si="5"/>
        <v>0</v>
      </c>
      <c r="O11" s="27"/>
      <c r="P11" s="22">
        <f t="shared" si="6"/>
        <v>0</v>
      </c>
      <c r="Q11" s="22">
        <f t="shared" si="7"/>
        <v>0</v>
      </c>
      <c r="R11" s="36">
        <f t="shared" si="8"/>
        <v>0</v>
      </c>
      <c r="U11" s="102" t="s">
        <v>58</v>
      </c>
    </row>
    <row r="12" spans="1:21" ht="30" customHeight="1">
      <c r="A12" s="25">
        <v>10</v>
      </c>
      <c r="B12" s="26" t="str">
        <f>'PLANILHA PROPOSTA'!B42</f>
        <v>INSTALAÇÃO ELÉTRICA</v>
      </c>
      <c r="C12" s="22">
        <f>'PLANILHA PROPOSTA'!G68</f>
        <v>0</v>
      </c>
      <c r="D12" s="23" t="e">
        <f t="shared" si="0"/>
        <v>#DIV/0!</v>
      </c>
      <c r="E12" s="27"/>
      <c r="F12" s="22">
        <f t="shared" si="1"/>
        <v>0</v>
      </c>
      <c r="G12" s="27"/>
      <c r="H12" s="22">
        <f t="shared" si="2"/>
        <v>0</v>
      </c>
      <c r="I12" s="27"/>
      <c r="J12" s="22">
        <f t="shared" si="3"/>
        <v>0</v>
      </c>
      <c r="K12" s="27"/>
      <c r="L12" s="22">
        <f t="shared" si="4"/>
        <v>0</v>
      </c>
      <c r="M12" s="27"/>
      <c r="N12" s="22">
        <f t="shared" si="5"/>
        <v>0</v>
      </c>
      <c r="O12" s="27"/>
      <c r="P12" s="22">
        <f t="shared" si="6"/>
        <v>0</v>
      </c>
      <c r="Q12" s="22">
        <f t="shared" si="7"/>
        <v>0</v>
      </c>
      <c r="R12" s="36">
        <f t="shared" si="8"/>
        <v>0</v>
      </c>
      <c r="U12" s="102" t="s">
        <v>66</v>
      </c>
    </row>
    <row r="13" spans="1:21" ht="30" customHeight="1">
      <c r="A13" s="25">
        <v>14</v>
      </c>
      <c r="B13" s="26" t="str">
        <f>'PLANILHA PROPOSTA'!B69</f>
        <v>REVESTIMENTO</v>
      </c>
      <c r="C13" s="22">
        <f>'PLANILHA PROPOSTA'!G75</f>
        <v>0</v>
      </c>
      <c r="D13" s="23" t="e">
        <f t="shared" si="0"/>
        <v>#DIV/0!</v>
      </c>
      <c r="E13" s="27"/>
      <c r="F13" s="22">
        <f t="shared" si="1"/>
        <v>0</v>
      </c>
      <c r="G13" s="27"/>
      <c r="H13" s="22">
        <f t="shared" si="2"/>
        <v>0</v>
      </c>
      <c r="I13" s="27"/>
      <c r="J13" s="22">
        <f t="shared" si="3"/>
        <v>0</v>
      </c>
      <c r="K13" s="27"/>
      <c r="L13" s="22">
        <f t="shared" si="4"/>
        <v>0</v>
      </c>
      <c r="M13" s="27"/>
      <c r="N13" s="22">
        <f t="shared" si="5"/>
        <v>0</v>
      </c>
      <c r="O13" s="27"/>
      <c r="P13" s="22">
        <f t="shared" si="6"/>
        <v>0</v>
      </c>
      <c r="Q13" s="22">
        <f t="shared" si="7"/>
        <v>0</v>
      </c>
      <c r="R13" s="36">
        <f t="shared" si="8"/>
        <v>0</v>
      </c>
      <c r="U13" s="102" t="s">
        <v>109</v>
      </c>
    </row>
    <row r="14" spans="1:21" ht="30" customHeight="1">
      <c r="A14" s="20">
        <v>17</v>
      </c>
      <c r="B14" s="26" t="str">
        <f>'PLANILHA PROPOSTA'!B76</f>
        <v>PINTURA</v>
      </c>
      <c r="C14" s="22">
        <f>'PLANILHA PROPOSTA'!G80</f>
        <v>0</v>
      </c>
      <c r="D14" s="23" t="e">
        <f t="shared" si="0"/>
        <v>#DIV/0!</v>
      </c>
      <c r="E14" s="27"/>
      <c r="F14" s="22">
        <f t="shared" si="1"/>
        <v>0</v>
      </c>
      <c r="G14" s="27"/>
      <c r="H14" s="22">
        <f t="shared" si="2"/>
        <v>0</v>
      </c>
      <c r="I14" s="27"/>
      <c r="J14" s="22">
        <f t="shared" si="3"/>
        <v>0</v>
      </c>
      <c r="K14" s="27"/>
      <c r="L14" s="22">
        <f t="shared" si="4"/>
        <v>0</v>
      </c>
      <c r="M14" s="27"/>
      <c r="N14" s="22">
        <f t="shared" si="5"/>
        <v>0</v>
      </c>
      <c r="O14" s="27"/>
      <c r="P14" s="22">
        <f t="shared" si="6"/>
        <v>0</v>
      </c>
      <c r="Q14" s="22">
        <f t="shared" si="7"/>
        <v>0</v>
      </c>
      <c r="R14" s="36">
        <f t="shared" si="8"/>
        <v>0</v>
      </c>
      <c r="U14" s="102" t="s">
        <v>116</v>
      </c>
    </row>
    <row r="15" spans="1:21" ht="30" customHeight="1">
      <c r="A15" s="20">
        <v>20</v>
      </c>
      <c r="B15" s="26" t="str">
        <f>'PLANILHA PROPOSTA'!B81</f>
        <v>QUADRA</v>
      </c>
      <c r="C15" s="22">
        <f>'PLANILHA PROPOSTA'!G93</f>
        <v>0</v>
      </c>
      <c r="D15" s="23" t="e">
        <f t="shared" si="0"/>
        <v>#DIV/0!</v>
      </c>
      <c r="E15" s="27"/>
      <c r="F15" s="22">
        <f t="shared" si="1"/>
        <v>0</v>
      </c>
      <c r="G15" s="27"/>
      <c r="H15" s="22">
        <f t="shared" si="2"/>
        <v>0</v>
      </c>
      <c r="I15" s="27"/>
      <c r="J15" s="22">
        <f t="shared" si="3"/>
        <v>0</v>
      </c>
      <c r="K15" s="27"/>
      <c r="L15" s="22">
        <f t="shared" si="4"/>
        <v>0</v>
      </c>
      <c r="M15" s="27"/>
      <c r="N15" s="22">
        <f t="shared" si="5"/>
        <v>0</v>
      </c>
      <c r="O15" s="27"/>
      <c r="P15" s="22">
        <f t="shared" si="6"/>
        <v>0</v>
      </c>
      <c r="Q15" s="22">
        <f t="shared" si="7"/>
        <v>0</v>
      </c>
      <c r="R15" s="36">
        <f t="shared" si="8"/>
        <v>0</v>
      </c>
      <c r="U15" s="102" t="s">
        <v>120</v>
      </c>
    </row>
    <row r="16" spans="1:21" ht="30" customHeight="1">
      <c r="A16" s="20">
        <v>23</v>
      </c>
      <c r="B16" s="26" t="str">
        <f>'PLANILHA PROPOSTA'!B94</f>
        <v>LIMPEZA</v>
      </c>
      <c r="C16" s="22">
        <f>'PLANILHA PROPOSTA'!G98</f>
        <v>0</v>
      </c>
      <c r="D16" s="23" t="e">
        <f t="shared" si="0"/>
        <v>#DIV/0!</v>
      </c>
      <c r="E16" s="27"/>
      <c r="F16" s="22">
        <f t="shared" si="1"/>
        <v>0</v>
      </c>
      <c r="G16" s="27"/>
      <c r="H16" s="22">
        <f t="shared" si="2"/>
        <v>0</v>
      </c>
      <c r="I16" s="27"/>
      <c r="J16" s="22">
        <f t="shared" si="3"/>
        <v>0</v>
      </c>
      <c r="K16" s="27"/>
      <c r="L16" s="22">
        <f t="shared" si="4"/>
        <v>0</v>
      </c>
      <c r="M16" s="27"/>
      <c r="N16" s="22">
        <f t="shared" si="5"/>
        <v>0</v>
      </c>
      <c r="O16" s="27"/>
      <c r="P16" s="22">
        <f t="shared" si="6"/>
        <v>0</v>
      </c>
      <c r="Q16" s="22">
        <f t="shared" si="7"/>
        <v>0</v>
      </c>
      <c r="R16" s="36">
        <f t="shared" si="8"/>
        <v>0</v>
      </c>
      <c r="U16" s="102" t="s">
        <v>133</v>
      </c>
    </row>
    <row r="17" spans="1:21" ht="30" customHeight="1">
      <c r="A17" s="20">
        <v>24</v>
      </c>
      <c r="B17" s="26" t="str">
        <f>'PLANILHA PROPOSTA'!B99</f>
        <v>LEVANTAMENTOS, E PROJETOS</v>
      </c>
      <c r="C17" s="22">
        <f>'PLANILHA PROPOSTA'!G104</f>
        <v>0</v>
      </c>
      <c r="D17" s="23" t="e">
        <f t="shared" si="0"/>
        <v>#DIV/0!</v>
      </c>
      <c r="E17" s="27"/>
      <c r="F17" s="22">
        <f t="shared" si="1"/>
        <v>0</v>
      </c>
      <c r="G17" s="27"/>
      <c r="H17" s="22">
        <f t="shared" si="2"/>
        <v>0</v>
      </c>
      <c r="I17" s="27"/>
      <c r="J17" s="22">
        <f t="shared" si="3"/>
        <v>0</v>
      </c>
      <c r="K17" s="27"/>
      <c r="L17" s="22">
        <f t="shared" si="4"/>
        <v>0</v>
      </c>
      <c r="M17" s="27"/>
      <c r="N17" s="22">
        <f t="shared" si="5"/>
        <v>0</v>
      </c>
      <c r="O17" s="27"/>
      <c r="P17" s="22">
        <f t="shared" si="6"/>
        <v>0</v>
      </c>
      <c r="Q17" s="22">
        <f t="shared" si="7"/>
        <v>0</v>
      </c>
      <c r="R17" s="36">
        <f t="shared" si="8"/>
        <v>0</v>
      </c>
      <c r="U17" s="102" t="s">
        <v>140</v>
      </c>
    </row>
    <row r="18" spans="1:21" ht="30" customHeight="1">
      <c r="A18" s="20">
        <v>25</v>
      </c>
      <c r="B18" s="26" t="str">
        <f>'PLANILHA PROPOSTA'!B105</f>
        <v>DETECÇÃO, COMBATE E PREVENÇÃO A INCÊNDIO</v>
      </c>
      <c r="C18" s="22">
        <f>'PLANILHA PROPOSTA'!G115</f>
        <v>0</v>
      </c>
      <c r="D18" s="23" t="e">
        <f t="shared" si="0"/>
        <v>#DIV/0!</v>
      </c>
      <c r="E18" s="27"/>
      <c r="F18" s="22">
        <f t="shared" si="1"/>
        <v>0</v>
      </c>
      <c r="G18" s="27"/>
      <c r="H18" s="22">
        <f t="shared" si="2"/>
        <v>0</v>
      </c>
      <c r="I18" s="27"/>
      <c r="J18" s="22">
        <f t="shared" si="3"/>
        <v>0</v>
      </c>
      <c r="K18" s="27"/>
      <c r="L18" s="22">
        <f t="shared" si="4"/>
        <v>0</v>
      </c>
      <c r="M18" s="27"/>
      <c r="N18" s="22">
        <f t="shared" si="5"/>
        <v>0</v>
      </c>
      <c r="O18" s="27"/>
      <c r="P18" s="22">
        <f t="shared" si="6"/>
        <v>0</v>
      </c>
      <c r="Q18" s="22">
        <f t="shared" si="7"/>
        <v>0</v>
      </c>
      <c r="R18" s="36">
        <f t="shared" si="8"/>
        <v>0</v>
      </c>
      <c r="U18" s="102" t="s">
        <v>150</v>
      </c>
    </row>
    <row r="19" spans="1:21" ht="30" customHeight="1">
      <c r="A19" s="20">
        <v>26</v>
      </c>
      <c r="B19" s="26" t="str">
        <f>'PLANILHA PROPOSTA'!B116</f>
        <v>OUTROS</v>
      </c>
      <c r="C19" s="22">
        <f>'PLANILHA PROPOSTA'!G126</f>
        <v>0</v>
      </c>
      <c r="D19" s="23" t="e">
        <f t="shared" si="0"/>
        <v>#DIV/0!</v>
      </c>
      <c r="E19" s="27"/>
      <c r="F19" s="22">
        <f t="shared" si="1"/>
        <v>0</v>
      </c>
      <c r="G19" s="27"/>
      <c r="H19" s="22">
        <f t="shared" si="2"/>
        <v>0</v>
      </c>
      <c r="I19" s="27"/>
      <c r="J19" s="22">
        <f t="shared" si="3"/>
        <v>0</v>
      </c>
      <c r="K19" s="27"/>
      <c r="L19" s="22">
        <f t="shared" si="4"/>
        <v>0</v>
      </c>
      <c r="M19" s="27"/>
      <c r="N19" s="22">
        <f t="shared" si="5"/>
        <v>0</v>
      </c>
      <c r="O19" s="27"/>
      <c r="P19" s="22">
        <f t="shared" si="6"/>
        <v>0</v>
      </c>
      <c r="Q19" s="22">
        <f t="shared" si="7"/>
        <v>0</v>
      </c>
      <c r="R19" s="36">
        <f t="shared" si="8"/>
        <v>0</v>
      </c>
      <c r="U19" s="102" t="s">
        <v>167</v>
      </c>
    </row>
    <row r="20" spans="1:21" ht="30" customHeight="1">
      <c r="A20" s="155" t="s">
        <v>182</v>
      </c>
      <c r="B20" s="156"/>
      <c r="C20" s="28"/>
      <c r="D20" s="29"/>
      <c r="E20" s="27" t="e">
        <f>F20/C21</f>
        <v>#DIV/0!</v>
      </c>
      <c r="F20" s="28">
        <f>SUM(F8:F19)</f>
        <v>0</v>
      </c>
      <c r="G20" s="29" t="e">
        <f>H20/C21</f>
        <v>#DIV/0!</v>
      </c>
      <c r="H20" s="28">
        <f>SUM(H8:H19)</f>
        <v>0</v>
      </c>
      <c r="I20" s="29" t="e">
        <f>J20/C21</f>
        <v>#DIV/0!</v>
      </c>
      <c r="J20" s="28">
        <f>SUM(J8:J19)</f>
        <v>0</v>
      </c>
      <c r="K20" s="29" t="e">
        <f>L20/C21</f>
        <v>#DIV/0!</v>
      </c>
      <c r="L20" s="28">
        <f>SUM(L8:L19)</f>
        <v>0</v>
      </c>
      <c r="M20" s="29" t="e">
        <f>N20/C21</f>
        <v>#DIV/0!</v>
      </c>
      <c r="N20" s="28">
        <f>SUM(N8:N19)</f>
        <v>0</v>
      </c>
      <c r="O20" s="29" t="e">
        <f>P20/C21</f>
        <v>#DIV/0!</v>
      </c>
      <c r="P20" s="28">
        <f>SUM(P8:P19)</f>
        <v>0</v>
      </c>
      <c r="Q20" s="28">
        <f>SUM(Q8:Q19)</f>
        <v>0</v>
      </c>
      <c r="R20" s="36" t="e">
        <f t="shared" si="8"/>
        <v>#DIV/0!</v>
      </c>
    </row>
    <row r="21" spans="1:21" ht="30" customHeight="1">
      <c r="A21" s="155" t="s">
        <v>183</v>
      </c>
      <c r="B21" s="156"/>
      <c r="C21" s="30">
        <f>SUM(C8:C19)</f>
        <v>0</v>
      </c>
      <c r="D21" s="31" t="e">
        <f>SUM(D8:D20)</f>
        <v>#DIV/0!</v>
      </c>
      <c r="E21" s="27" t="e">
        <f>F21/C21</f>
        <v>#DIV/0!</v>
      </c>
      <c r="F21" s="28">
        <f>F20</f>
        <v>0</v>
      </c>
      <c r="G21" s="27" t="e">
        <f>H21/C21</f>
        <v>#DIV/0!</v>
      </c>
      <c r="H21" s="28">
        <f>F21+H20</f>
        <v>0</v>
      </c>
      <c r="I21" s="27" t="e">
        <f>J21/C21</f>
        <v>#DIV/0!</v>
      </c>
      <c r="J21" s="28">
        <f>H21+J20</f>
        <v>0</v>
      </c>
      <c r="K21" s="27" t="e">
        <f>L21/C21</f>
        <v>#DIV/0!</v>
      </c>
      <c r="L21" s="28">
        <f>J21+L20</f>
        <v>0</v>
      </c>
      <c r="M21" s="27" t="e">
        <f>N21/C21</f>
        <v>#DIV/0!</v>
      </c>
      <c r="N21" s="28">
        <f>L21+N20</f>
        <v>0</v>
      </c>
      <c r="O21" s="27" t="e">
        <f>P21/C21</f>
        <v>#DIV/0!</v>
      </c>
      <c r="P21" s="28">
        <f>N21+P20</f>
        <v>0</v>
      </c>
      <c r="Q21" s="30">
        <f>Q20</f>
        <v>0</v>
      </c>
    </row>
    <row r="22" spans="1:21" ht="23.25" customHeight="1">
      <c r="C22" s="149" t="s">
        <v>227</v>
      </c>
      <c r="D22" s="149"/>
      <c r="E22" s="149"/>
      <c r="F22" s="149"/>
      <c r="G22" s="149"/>
      <c r="H22" s="149"/>
      <c r="I22" s="149"/>
      <c r="J22" s="149"/>
      <c r="K22" s="149"/>
      <c r="L22" s="149"/>
      <c r="M22" s="149"/>
      <c r="N22" s="149"/>
    </row>
    <row r="23" spans="1:21" ht="15.75" customHeight="1">
      <c r="B23" s="124" t="s">
        <v>228</v>
      </c>
      <c r="C23" s="154"/>
      <c r="D23" s="136"/>
      <c r="E23" s="136"/>
      <c r="F23" s="42"/>
      <c r="G23" s="125"/>
    </row>
    <row r="24" spans="1:21" s="103" customFormat="1" ht="27.75" customHeight="1">
      <c r="B24" s="127"/>
      <c r="C24" s="42"/>
      <c r="D24" s="112"/>
      <c r="E24" s="112"/>
      <c r="F24" s="42"/>
      <c r="G24" s="125"/>
    </row>
    <row r="25" spans="1:21" ht="15.75" customHeight="1">
      <c r="B25" s="35"/>
      <c r="C25" s="126"/>
      <c r="D25" s="154"/>
      <c r="E25" s="136"/>
      <c r="F25" s="42"/>
      <c r="G25" s="125"/>
    </row>
    <row r="26" spans="1:21" ht="15.75" customHeight="1">
      <c r="C26" s="153" t="s">
        <v>222</v>
      </c>
      <c r="D26" s="153"/>
      <c r="E26" s="153"/>
      <c r="F26" s="153"/>
      <c r="G26" s="153"/>
      <c r="J26" s="153" t="s">
        <v>225</v>
      </c>
      <c r="K26" s="153"/>
      <c r="L26" s="153"/>
      <c r="M26" s="153"/>
      <c r="N26" s="153"/>
    </row>
    <row r="27" spans="1:21" ht="24.95" customHeight="1">
      <c r="B27" s="90"/>
      <c r="C27" s="141" t="s">
        <v>223</v>
      </c>
      <c r="D27" s="141"/>
      <c r="E27" s="141"/>
      <c r="F27" s="141"/>
      <c r="G27" s="141"/>
      <c r="J27" s="141" t="s">
        <v>223</v>
      </c>
      <c r="K27" s="141"/>
      <c r="L27" s="141"/>
      <c r="M27" s="141"/>
      <c r="N27" s="141"/>
    </row>
    <row r="28" spans="1:21" ht="24.95" customHeight="1">
      <c r="B28" s="90"/>
      <c r="C28" s="142" t="s">
        <v>224</v>
      </c>
      <c r="D28" s="142"/>
      <c r="E28" s="142"/>
      <c r="F28" s="142"/>
      <c r="G28" s="142"/>
      <c r="J28" s="142" t="s">
        <v>226</v>
      </c>
      <c r="K28" s="142"/>
      <c r="L28" s="142"/>
      <c r="M28" s="142"/>
      <c r="N28" s="142"/>
    </row>
    <row r="29" spans="1:21" ht="15.75" customHeight="1">
      <c r="C29" s="35"/>
    </row>
    <row r="30" spans="1:21" ht="15.75" customHeight="1">
      <c r="C30" s="98"/>
    </row>
    <row r="31" spans="1:21" ht="15.75" customHeight="1">
      <c r="C31" s="98"/>
    </row>
    <row r="32" spans="1:21" ht="15.75" customHeight="1">
      <c r="B32" s="11"/>
      <c r="C32" s="7"/>
      <c r="D32" s="8"/>
      <c r="E32" s="9"/>
      <c r="F32" s="9"/>
      <c r="G32" s="8"/>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30">
    <mergeCell ref="A1:Q1"/>
    <mergeCell ref="C23:E23"/>
    <mergeCell ref="D25:E25"/>
    <mergeCell ref="A20:B20"/>
    <mergeCell ref="A21:B21"/>
    <mergeCell ref="R6:R7"/>
    <mergeCell ref="A6:A7"/>
    <mergeCell ref="B6:B7"/>
    <mergeCell ref="C6:C7"/>
    <mergeCell ref="D6:D7"/>
    <mergeCell ref="E6:F6"/>
    <mergeCell ref="G6:H6"/>
    <mergeCell ref="I6:J6"/>
    <mergeCell ref="K6:L6"/>
    <mergeCell ref="M6:N6"/>
    <mergeCell ref="O6:P6"/>
    <mergeCell ref="Q6:Q7"/>
    <mergeCell ref="C26:G26"/>
    <mergeCell ref="C27:G27"/>
    <mergeCell ref="C28:G28"/>
    <mergeCell ref="J26:N26"/>
    <mergeCell ref="J27:N27"/>
    <mergeCell ref="J28:N28"/>
    <mergeCell ref="C22:N22"/>
    <mergeCell ref="A2:Q2"/>
    <mergeCell ref="B3:Q3"/>
    <mergeCell ref="N4:Q4"/>
    <mergeCell ref="N5:Q5"/>
    <mergeCell ref="A4:M4"/>
    <mergeCell ref="A5:M5"/>
  </mergeCells>
  <printOptions horizontalCentered="1"/>
  <pageMargins left="0.70866141732283472" right="0.70866141732283472" top="0.74803149606299213" bottom="0.74803149606299213" header="0" footer="0"/>
  <pageSetup scale="59"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I221"/>
  <sheetViews>
    <sheetView workbookViewId="0">
      <selection activeCell="C130" sqref="C130"/>
    </sheetView>
  </sheetViews>
  <sheetFormatPr defaultColWidth="14.42578125" defaultRowHeight="15" customHeight="1"/>
  <cols>
    <col min="1" max="1" width="13.140625" style="103" customWidth="1"/>
    <col min="2" max="2" width="104.140625" style="103" customWidth="1"/>
    <col min="3" max="3" width="10.5703125" style="103" customWidth="1"/>
    <col min="4" max="4" width="11.28515625" style="103" customWidth="1"/>
    <col min="5" max="5" width="15.28515625" style="103" customWidth="1"/>
    <col min="6" max="6" width="15.85546875" style="103" customWidth="1"/>
    <col min="7" max="7" width="19.28515625" style="103" customWidth="1"/>
    <col min="8" max="9" width="8.42578125" style="103" customWidth="1"/>
    <col min="10" max="16384" width="14.42578125" style="103"/>
  </cols>
  <sheetData>
    <row r="1" spans="1:9" ht="33" customHeight="1">
      <c r="A1" s="128" t="s">
        <v>213</v>
      </c>
      <c r="B1" s="128"/>
      <c r="C1" s="128"/>
      <c r="D1" s="128"/>
      <c r="E1" s="128"/>
      <c r="F1" s="128"/>
      <c r="G1" s="128"/>
    </row>
    <row r="2" spans="1:9" ht="24.95" customHeight="1">
      <c r="A2" s="129" t="s">
        <v>219</v>
      </c>
      <c r="B2" s="129"/>
      <c r="C2" s="129"/>
      <c r="D2" s="129"/>
      <c r="E2" s="129"/>
      <c r="F2" s="129"/>
      <c r="G2" s="129"/>
    </row>
    <row r="3" spans="1:9" ht="37.5" customHeight="1">
      <c r="A3" s="66" t="s">
        <v>214</v>
      </c>
      <c r="B3" s="143" t="s">
        <v>220</v>
      </c>
      <c r="C3" s="143"/>
      <c r="D3" s="143"/>
      <c r="E3" s="143"/>
      <c r="F3" s="143"/>
      <c r="G3" s="143"/>
    </row>
    <row r="4" spans="1:9" ht="30" customHeight="1">
      <c r="A4" s="130" t="s">
        <v>215</v>
      </c>
      <c r="B4" s="130"/>
      <c r="C4" s="130"/>
      <c r="D4" s="130"/>
      <c r="E4" s="130"/>
      <c r="F4" s="130" t="s">
        <v>216</v>
      </c>
      <c r="G4" s="130"/>
    </row>
    <row r="5" spans="1:9" ht="30" customHeight="1">
      <c r="A5" s="144" t="s">
        <v>217</v>
      </c>
      <c r="B5" s="144"/>
      <c r="C5" s="144"/>
      <c r="D5" s="144"/>
      <c r="E5" s="144"/>
      <c r="F5" s="146" t="s">
        <v>218</v>
      </c>
      <c r="G5" s="146"/>
    </row>
    <row r="6" spans="1:9" ht="30" customHeight="1" thickBot="1">
      <c r="A6" s="108"/>
      <c r="B6" s="108"/>
      <c r="C6" s="168" t="s">
        <v>168</v>
      </c>
      <c r="D6" s="169"/>
      <c r="E6" s="110">
        <v>0.29260000000000003</v>
      </c>
      <c r="F6" s="109" t="s">
        <v>169</v>
      </c>
      <c r="G6" s="111">
        <v>0.23769999999999999</v>
      </c>
    </row>
    <row r="7" spans="1:9" ht="37.5" customHeight="1">
      <c r="A7" s="67" t="s">
        <v>0</v>
      </c>
      <c r="B7" s="68" t="s">
        <v>212</v>
      </c>
      <c r="C7" s="106" t="s">
        <v>221</v>
      </c>
      <c r="D7" s="106" t="s">
        <v>3</v>
      </c>
      <c r="E7" s="44" t="s">
        <v>4</v>
      </c>
      <c r="F7" s="44" t="s">
        <v>5</v>
      </c>
      <c r="G7" s="106" t="s">
        <v>6</v>
      </c>
      <c r="H7" s="2"/>
      <c r="I7" s="2"/>
    </row>
    <row r="8" spans="1:9" ht="30" customHeight="1">
      <c r="A8" s="3" t="s">
        <v>7</v>
      </c>
      <c r="B8" s="4" t="s">
        <v>8</v>
      </c>
      <c r="C8" s="38"/>
      <c r="D8" s="38"/>
      <c r="E8" s="87"/>
      <c r="F8" s="87"/>
      <c r="G8" s="88"/>
      <c r="H8" s="33"/>
      <c r="I8" s="33"/>
    </row>
    <row r="9" spans="1:9" ht="37.5" customHeight="1">
      <c r="A9" s="69" t="s">
        <v>12</v>
      </c>
      <c r="B9" s="45" t="s">
        <v>13</v>
      </c>
      <c r="C9" s="46" t="s">
        <v>2</v>
      </c>
      <c r="D9" s="47">
        <v>1</v>
      </c>
      <c r="E9" s="47">
        <v>1230.21</v>
      </c>
      <c r="F9" s="47">
        <f>E9*(1+C$129)</f>
        <v>1522.6309170000002</v>
      </c>
      <c r="G9" s="70">
        <f>D9*F9</f>
        <v>1522.6309170000002</v>
      </c>
      <c r="H9" s="33"/>
      <c r="I9" s="33"/>
    </row>
    <row r="10" spans="1:9" ht="126.75" customHeight="1">
      <c r="A10" s="69"/>
      <c r="B10" s="48" t="s">
        <v>14</v>
      </c>
      <c r="C10" s="46"/>
      <c r="D10" s="47"/>
      <c r="E10" s="47"/>
      <c r="F10" s="47"/>
      <c r="G10" s="70"/>
      <c r="H10" s="33"/>
      <c r="I10" s="33"/>
    </row>
    <row r="11" spans="1:9" ht="37.5" customHeight="1">
      <c r="A11" s="69" t="s">
        <v>17</v>
      </c>
      <c r="B11" s="45" t="s">
        <v>18</v>
      </c>
      <c r="C11" s="46" t="s">
        <v>2</v>
      </c>
      <c r="D11" s="49">
        <v>1</v>
      </c>
      <c r="E11" s="47">
        <v>3135.14</v>
      </c>
      <c r="F11" s="47">
        <f>E11*(1+C$129)</f>
        <v>3880.3627779999997</v>
      </c>
      <c r="G11" s="70">
        <f>D11*F11</f>
        <v>3880.3627779999997</v>
      </c>
      <c r="H11" s="33"/>
      <c r="I11" s="33"/>
    </row>
    <row r="12" spans="1:9" ht="30" customHeight="1">
      <c r="A12" s="71"/>
      <c r="B12" s="105"/>
      <c r="C12" s="138" t="s">
        <v>19</v>
      </c>
      <c r="D12" s="139"/>
      <c r="E12" s="139"/>
      <c r="F12" s="47"/>
      <c r="G12" s="72">
        <f>SUM(G9:G11)</f>
        <v>5402.9936950000001</v>
      </c>
      <c r="H12" s="33"/>
      <c r="I12" s="33"/>
    </row>
    <row r="13" spans="1:9" ht="30" customHeight="1">
      <c r="A13" s="69" t="s">
        <v>21</v>
      </c>
      <c r="B13" s="43" t="s">
        <v>22</v>
      </c>
      <c r="C13" s="105"/>
      <c r="D13" s="106"/>
      <c r="E13" s="44"/>
      <c r="F13" s="47"/>
      <c r="G13" s="73"/>
      <c r="H13" s="33"/>
      <c r="I13" s="33"/>
    </row>
    <row r="14" spans="1:9" ht="37.5" customHeight="1">
      <c r="A14" s="69" t="s">
        <v>23</v>
      </c>
      <c r="B14" s="45" t="s">
        <v>24</v>
      </c>
      <c r="C14" s="46" t="s">
        <v>20</v>
      </c>
      <c r="D14" s="47">
        <v>6.79</v>
      </c>
      <c r="E14" s="47">
        <v>69.650000000000006</v>
      </c>
      <c r="F14" s="47">
        <f>E14*(1+C$129)</f>
        <v>86.205805000000012</v>
      </c>
      <c r="G14" s="70">
        <f>D14*F14</f>
        <v>585.33741595000004</v>
      </c>
      <c r="H14" s="33"/>
      <c r="I14" s="33"/>
    </row>
    <row r="15" spans="1:9" ht="70.5" customHeight="1">
      <c r="A15" s="69"/>
      <c r="B15" s="48" t="s">
        <v>25</v>
      </c>
      <c r="C15" s="46"/>
      <c r="D15" s="47"/>
      <c r="E15" s="47"/>
      <c r="F15" s="47"/>
      <c r="G15" s="70"/>
      <c r="H15" s="33"/>
      <c r="I15" s="33"/>
    </row>
    <row r="16" spans="1:9" ht="37.5" customHeight="1">
      <c r="A16" s="69" t="s">
        <v>26</v>
      </c>
      <c r="B16" s="45" t="s">
        <v>27</v>
      </c>
      <c r="C16" s="46" t="s">
        <v>15</v>
      </c>
      <c r="D16" s="47">
        <v>18.96</v>
      </c>
      <c r="E16" s="47">
        <v>23.48</v>
      </c>
      <c r="F16" s="47">
        <f>E16*(1+C$129)</f>
        <v>29.061196000000002</v>
      </c>
      <c r="G16" s="70">
        <f>D16*F16</f>
        <v>551.00027616000011</v>
      </c>
      <c r="H16" s="33"/>
      <c r="I16" s="33"/>
    </row>
    <row r="17" spans="1:9" ht="60.75" customHeight="1">
      <c r="A17" s="69"/>
      <c r="B17" s="48" t="s">
        <v>28</v>
      </c>
      <c r="C17" s="46"/>
      <c r="D17" s="47"/>
      <c r="E17" s="47"/>
      <c r="F17" s="47"/>
      <c r="G17" s="70"/>
      <c r="H17" s="33"/>
      <c r="I17" s="33"/>
    </row>
    <row r="18" spans="1:9" ht="37.5" customHeight="1">
      <c r="A18" s="69" t="s">
        <v>29</v>
      </c>
      <c r="B18" s="45" t="s">
        <v>30</v>
      </c>
      <c r="C18" s="46" t="s">
        <v>15</v>
      </c>
      <c r="D18" s="47">
        <v>94.05</v>
      </c>
      <c r="E18" s="47">
        <v>5.25</v>
      </c>
      <c r="F18" s="47">
        <f>E18*(1+C$129)</f>
        <v>6.4979250000000004</v>
      </c>
      <c r="G18" s="70">
        <f>D18*F18</f>
        <v>611.12984625000001</v>
      </c>
      <c r="H18" s="33"/>
      <c r="I18" s="33"/>
    </row>
    <row r="19" spans="1:9" ht="103.5" customHeight="1">
      <c r="A19" s="69"/>
      <c r="B19" s="48" t="s">
        <v>31</v>
      </c>
      <c r="C19" s="46"/>
      <c r="D19" s="47"/>
      <c r="E19" s="47"/>
      <c r="F19" s="47"/>
      <c r="G19" s="70"/>
      <c r="H19" s="33"/>
      <c r="I19" s="33"/>
    </row>
    <row r="20" spans="1:9" ht="30" customHeight="1">
      <c r="A20" s="71"/>
      <c r="B20" s="105"/>
      <c r="C20" s="138" t="s">
        <v>19</v>
      </c>
      <c r="D20" s="139"/>
      <c r="E20" s="139"/>
      <c r="F20" s="47"/>
      <c r="G20" s="72">
        <f>SUM(G14:G19)</f>
        <v>1747.4675383600002</v>
      </c>
      <c r="H20" s="33"/>
      <c r="I20" s="33"/>
    </row>
    <row r="21" spans="1:9" ht="30" customHeight="1">
      <c r="A21" s="69" t="s">
        <v>32</v>
      </c>
      <c r="B21" s="43" t="s">
        <v>33</v>
      </c>
      <c r="C21" s="105"/>
      <c r="D21" s="106"/>
      <c r="E21" s="44"/>
      <c r="F21" s="47"/>
      <c r="G21" s="73"/>
      <c r="H21" s="33"/>
      <c r="I21" s="33"/>
    </row>
    <row r="22" spans="1:9" ht="37.5" customHeight="1">
      <c r="A22" s="69" t="s">
        <v>34</v>
      </c>
      <c r="B22" s="45" t="s">
        <v>35</v>
      </c>
      <c r="C22" s="46" t="s">
        <v>36</v>
      </c>
      <c r="D22" s="51">
        <v>1310.69</v>
      </c>
      <c r="E22" s="47">
        <v>11.74</v>
      </c>
      <c r="F22" s="47">
        <f>E22*(1+C$129)</f>
        <v>14.530598000000001</v>
      </c>
      <c r="G22" s="70">
        <f>D22*F22</f>
        <v>19045.109492620002</v>
      </c>
      <c r="H22" s="33"/>
      <c r="I22" s="33"/>
    </row>
    <row r="23" spans="1:9" ht="86.25" customHeight="1">
      <c r="A23" s="69"/>
      <c r="B23" s="48" t="s">
        <v>37</v>
      </c>
      <c r="C23" s="46"/>
      <c r="D23" s="51"/>
      <c r="E23" s="47"/>
      <c r="F23" s="47"/>
      <c r="G23" s="70"/>
      <c r="H23" s="33"/>
      <c r="I23" s="33"/>
    </row>
    <row r="24" spans="1:9" ht="37.5" customHeight="1">
      <c r="A24" s="69" t="s">
        <v>38</v>
      </c>
      <c r="B24" s="45" t="s">
        <v>39</v>
      </c>
      <c r="C24" s="46" t="s">
        <v>15</v>
      </c>
      <c r="D24" s="47">
        <v>96.91</v>
      </c>
      <c r="E24" s="47">
        <v>66.36</v>
      </c>
      <c r="F24" s="47">
        <f>E24*(1+C$129)</f>
        <v>82.133772000000008</v>
      </c>
      <c r="G24" s="70">
        <f>D24*F24</f>
        <v>7959.5838445200006</v>
      </c>
      <c r="H24" s="33"/>
      <c r="I24" s="33"/>
    </row>
    <row r="25" spans="1:9" ht="78.75" customHeight="1">
      <c r="A25" s="69"/>
      <c r="B25" s="48" t="s">
        <v>40</v>
      </c>
      <c r="C25" s="46"/>
      <c r="D25" s="47"/>
      <c r="E25" s="47"/>
      <c r="F25" s="47"/>
      <c r="G25" s="70"/>
      <c r="H25" s="33"/>
      <c r="I25" s="33"/>
    </row>
    <row r="26" spans="1:9" ht="37.5" customHeight="1">
      <c r="A26" s="69" t="s">
        <v>41</v>
      </c>
      <c r="B26" s="45" t="s">
        <v>42</v>
      </c>
      <c r="C26" s="46" t="s">
        <v>43</v>
      </c>
      <c r="D26" s="47">
        <v>8.7100000000000009</v>
      </c>
      <c r="E26" s="47">
        <v>685.7</v>
      </c>
      <c r="F26" s="47">
        <f>E26*(1+C$129)</f>
        <v>848.69089000000008</v>
      </c>
      <c r="G26" s="70">
        <f>D26*F26</f>
        <v>7392.0976519000014</v>
      </c>
      <c r="H26" s="33"/>
      <c r="I26" s="33"/>
    </row>
    <row r="27" spans="1:9" ht="83.25" customHeight="1">
      <c r="A27" s="69"/>
      <c r="B27" s="48" t="s">
        <v>44</v>
      </c>
      <c r="C27" s="46"/>
      <c r="D27" s="47"/>
      <c r="E27" s="47"/>
      <c r="F27" s="47"/>
      <c r="G27" s="70"/>
      <c r="H27" s="33"/>
      <c r="I27" s="33"/>
    </row>
    <row r="28" spans="1:9" ht="37.5" customHeight="1">
      <c r="A28" s="69" t="s">
        <v>45</v>
      </c>
      <c r="B28" s="45" t="s">
        <v>46</v>
      </c>
      <c r="C28" s="46" t="s">
        <v>10</v>
      </c>
      <c r="D28" s="47">
        <v>224</v>
      </c>
      <c r="E28" s="47">
        <v>93.29</v>
      </c>
      <c r="F28" s="47">
        <f>E28*(1+C$129)</f>
        <v>115.46503300000001</v>
      </c>
      <c r="G28" s="70">
        <f>D28*F28</f>
        <v>25864.167392000003</v>
      </c>
      <c r="H28" s="33"/>
      <c r="I28" s="33"/>
    </row>
    <row r="29" spans="1:9" ht="86.25" customHeight="1">
      <c r="A29" s="69"/>
      <c r="B29" s="48" t="s">
        <v>47</v>
      </c>
      <c r="C29" s="46"/>
      <c r="D29" s="47"/>
      <c r="E29" s="47"/>
      <c r="F29" s="47"/>
      <c r="G29" s="70"/>
      <c r="H29" s="33"/>
      <c r="I29" s="33"/>
    </row>
    <row r="30" spans="1:9" ht="37.5" customHeight="1">
      <c r="A30" s="69" t="s">
        <v>48</v>
      </c>
      <c r="B30" s="52" t="s">
        <v>49</v>
      </c>
      <c r="C30" s="46"/>
      <c r="D30" s="49"/>
      <c r="E30" s="47"/>
      <c r="F30" s="47"/>
      <c r="G30" s="70"/>
      <c r="H30" s="33"/>
      <c r="I30" s="33"/>
    </row>
    <row r="31" spans="1:9" ht="37.5" customHeight="1">
      <c r="A31" s="69" t="s">
        <v>50</v>
      </c>
      <c r="B31" s="45" t="s">
        <v>51</v>
      </c>
      <c r="C31" s="46" t="s">
        <v>2</v>
      </c>
      <c r="D31" s="49">
        <v>1</v>
      </c>
      <c r="E31" s="47">
        <v>915.03</v>
      </c>
      <c r="F31" s="47">
        <f>E31*(1+C$129)</f>
        <v>1132.532631</v>
      </c>
      <c r="G31" s="70">
        <f>D31*F31</f>
        <v>1132.532631</v>
      </c>
      <c r="H31" s="33"/>
      <c r="I31" s="33"/>
    </row>
    <row r="32" spans="1:9" ht="63.75" customHeight="1">
      <c r="A32" s="69"/>
      <c r="B32" s="48" t="s">
        <v>52</v>
      </c>
      <c r="C32" s="46"/>
      <c r="D32" s="49"/>
      <c r="E32" s="47"/>
      <c r="F32" s="47"/>
      <c r="G32" s="70"/>
      <c r="H32" s="33"/>
      <c r="I32" s="33"/>
    </row>
    <row r="33" spans="1:9" ht="37.5" customHeight="1">
      <c r="A33" s="69" t="s">
        <v>53</v>
      </c>
      <c r="B33" s="45" t="s">
        <v>54</v>
      </c>
      <c r="C33" s="46" t="s">
        <v>10</v>
      </c>
      <c r="D33" s="49">
        <v>68</v>
      </c>
      <c r="E33" s="47">
        <v>79.09</v>
      </c>
      <c r="F33" s="47">
        <f>E33*(1+C$129)</f>
        <v>97.889693000000008</v>
      </c>
      <c r="G33" s="70">
        <f>D33*F33</f>
        <v>6656.4991240000008</v>
      </c>
      <c r="H33" s="33"/>
      <c r="I33" s="33"/>
    </row>
    <row r="34" spans="1:9" ht="68.25" customHeight="1">
      <c r="A34" s="69"/>
      <c r="B34" s="48" t="s">
        <v>55</v>
      </c>
      <c r="C34" s="46"/>
      <c r="D34" s="49"/>
      <c r="E34" s="47"/>
      <c r="F34" s="47"/>
      <c r="G34" s="70"/>
      <c r="H34" s="33"/>
      <c r="I34" s="33"/>
    </row>
    <row r="35" spans="1:9" ht="30" customHeight="1">
      <c r="A35" s="69"/>
      <c r="B35" s="45"/>
      <c r="C35" s="138" t="s">
        <v>19</v>
      </c>
      <c r="D35" s="139"/>
      <c r="E35" s="139"/>
      <c r="F35" s="47"/>
      <c r="G35" s="72">
        <f>SUM(G21:G33)</f>
        <v>68049.990136040011</v>
      </c>
      <c r="H35" s="33"/>
      <c r="I35" s="33"/>
    </row>
    <row r="36" spans="1:9" ht="30" customHeight="1">
      <c r="A36" s="69" t="s">
        <v>57</v>
      </c>
      <c r="B36" s="43" t="s">
        <v>58</v>
      </c>
      <c r="C36" s="105"/>
      <c r="D36" s="106"/>
      <c r="E36" s="44"/>
      <c r="F36" s="47"/>
      <c r="G36" s="73"/>
      <c r="H36" s="33"/>
      <c r="I36" s="33"/>
    </row>
    <row r="37" spans="1:9" ht="37.5" customHeight="1">
      <c r="A37" s="69" t="s">
        <v>59</v>
      </c>
      <c r="B37" s="45" t="s">
        <v>60</v>
      </c>
      <c r="C37" s="46" t="s">
        <v>16</v>
      </c>
      <c r="D37" s="49">
        <v>777.81</v>
      </c>
      <c r="E37" s="47">
        <v>94.57</v>
      </c>
      <c r="F37" s="47">
        <f>E37*(1+C$129)</f>
        <v>117.04928899999999</v>
      </c>
      <c r="G37" s="70">
        <f>D37*F37</f>
        <v>91042.107477089987</v>
      </c>
      <c r="H37" s="33"/>
      <c r="I37" s="33"/>
    </row>
    <row r="38" spans="1:9" ht="208.5" customHeight="1">
      <c r="A38" s="69"/>
      <c r="B38" s="48" t="s">
        <v>61</v>
      </c>
      <c r="C38" s="46"/>
      <c r="D38" s="49"/>
      <c r="E38" s="47"/>
      <c r="F38" s="47"/>
      <c r="G38" s="70"/>
      <c r="H38" s="33"/>
      <c r="I38" s="33"/>
    </row>
    <row r="39" spans="1:9" ht="37.5" customHeight="1">
      <c r="A39" s="69" t="s">
        <v>62</v>
      </c>
      <c r="B39" s="45" t="s">
        <v>63</v>
      </c>
      <c r="C39" s="46" t="s">
        <v>10</v>
      </c>
      <c r="D39" s="49">
        <v>62.1</v>
      </c>
      <c r="E39" s="47">
        <v>81.239999999999995</v>
      </c>
      <c r="F39" s="47">
        <f>E39*(1+C$129)</f>
        <v>100.550748</v>
      </c>
      <c r="G39" s="70">
        <f>D39*F39</f>
        <v>6244.2014508000002</v>
      </c>
      <c r="H39" s="33"/>
      <c r="I39" s="33"/>
    </row>
    <row r="40" spans="1:9" ht="37.5" customHeight="1">
      <c r="A40" s="69" t="s">
        <v>64</v>
      </c>
      <c r="B40" s="45" t="s">
        <v>65</v>
      </c>
      <c r="C40" s="46" t="s">
        <v>10</v>
      </c>
      <c r="D40" s="49">
        <v>84</v>
      </c>
      <c r="E40" s="47">
        <v>84.45</v>
      </c>
      <c r="F40" s="47">
        <f>E40*(1+C$129)</f>
        <v>104.52376500000001</v>
      </c>
      <c r="G40" s="70">
        <f>D40*F40</f>
        <v>8779.9962600000017</v>
      </c>
      <c r="H40" s="33"/>
      <c r="I40" s="33"/>
    </row>
    <row r="41" spans="1:9" ht="30" customHeight="1">
      <c r="A41" s="69"/>
      <c r="B41" s="45"/>
      <c r="C41" s="138" t="s">
        <v>19</v>
      </c>
      <c r="D41" s="139"/>
      <c r="E41" s="139"/>
      <c r="F41" s="47"/>
      <c r="G41" s="72">
        <f>SUM(G36:G40)</f>
        <v>106066.30518788999</v>
      </c>
      <c r="H41" s="33"/>
      <c r="I41" s="33"/>
    </row>
    <row r="42" spans="1:9" ht="30" customHeight="1">
      <c r="A42" s="69">
        <v>100000</v>
      </c>
      <c r="B42" s="43" t="s">
        <v>66</v>
      </c>
      <c r="C42" s="46"/>
      <c r="D42" s="49"/>
      <c r="E42" s="47"/>
      <c r="F42" s="47"/>
      <c r="G42" s="70"/>
      <c r="H42" s="33"/>
      <c r="I42" s="33"/>
    </row>
    <row r="43" spans="1:9" ht="37.5" customHeight="1">
      <c r="A43" s="69" t="s">
        <v>67</v>
      </c>
      <c r="B43" s="52" t="s">
        <v>68</v>
      </c>
      <c r="C43" s="46"/>
      <c r="D43" s="49"/>
      <c r="E43" s="47"/>
      <c r="F43" s="47"/>
      <c r="G43" s="70"/>
      <c r="H43" s="33"/>
      <c r="I43" s="33"/>
    </row>
    <row r="44" spans="1:9" ht="37.5" customHeight="1">
      <c r="A44" s="69" t="s">
        <v>69</v>
      </c>
      <c r="B44" s="45" t="s">
        <v>70</v>
      </c>
      <c r="C44" s="46" t="s">
        <v>2</v>
      </c>
      <c r="D44" s="49">
        <v>6</v>
      </c>
      <c r="E44" s="47">
        <v>27.32</v>
      </c>
      <c r="F44" s="47">
        <f>E44*(1+C$129)</f>
        <v>33.813963999999999</v>
      </c>
      <c r="G44" s="70">
        <f>D44*F44</f>
        <v>202.88378399999999</v>
      </c>
      <c r="H44" s="33"/>
      <c r="I44" s="33"/>
    </row>
    <row r="45" spans="1:9" ht="72.75" customHeight="1">
      <c r="A45" s="69"/>
      <c r="B45" s="48" t="s">
        <v>71</v>
      </c>
      <c r="C45" s="46"/>
      <c r="D45" s="49"/>
      <c r="E45" s="47"/>
      <c r="F45" s="47"/>
      <c r="G45" s="70"/>
      <c r="H45" s="33"/>
      <c r="I45" s="33"/>
    </row>
    <row r="46" spans="1:9" ht="37.5" customHeight="1">
      <c r="A46" s="69" t="s">
        <v>72</v>
      </c>
      <c r="B46" s="45" t="s">
        <v>73</v>
      </c>
      <c r="C46" s="46" t="s">
        <v>2</v>
      </c>
      <c r="D46" s="49">
        <v>2</v>
      </c>
      <c r="E46" s="47">
        <v>28.65</v>
      </c>
      <c r="F46" s="47">
        <f>E46*(1+C$129)</f>
        <v>35.460104999999999</v>
      </c>
      <c r="G46" s="70">
        <f>D46*F46</f>
        <v>70.920209999999997</v>
      </c>
      <c r="H46" s="33"/>
      <c r="I46" s="33"/>
    </row>
    <row r="47" spans="1:9" ht="67.5" customHeight="1">
      <c r="A47" s="69"/>
      <c r="B47" s="48" t="s">
        <v>74</v>
      </c>
      <c r="C47" s="46"/>
      <c r="D47" s="49"/>
      <c r="E47" s="47"/>
      <c r="F47" s="47"/>
      <c r="G47" s="70"/>
      <c r="H47" s="33"/>
      <c r="I47" s="33"/>
    </row>
    <row r="48" spans="1:9" ht="34.5" customHeight="1">
      <c r="A48" s="69" t="s">
        <v>75</v>
      </c>
      <c r="B48" s="52" t="s">
        <v>76</v>
      </c>
      <c r="C48" s="46"/>
      <c r="D48" s="49"/>
      <c r="E48" s="47"/>
      <c r="F48" s="47"/>
      <c r="G48" s="70"/>
      <c r="H48" s="33"/>
      <c r="I48" s="33"/>
    </row>
    <row r="49" spans="1:9" ht="110.25" customHeight="1">
      <c r="A49" s="69"/>
      <c r="B49" s="48" t="s">
        <v>77</v>
      </c>
      <c r="C49" s="46"/>
      <c r="D49" s="49"/>
      <c r="E49" s="47"/>
      <c r="F49" s="47"/>
      <c r="G49" s="70"/>
      <c r="H49" s="33"/>
      <c r="I49" s="33"/>
    </row>
    <row r="50" spans="1:9" ht="37.5" customHeight="1">
      <c r="A50" s="69" t="s">
        <v>78</v>
      </c>
      <c r="B50" s="45" t="s">
        <v>79</v>
      </c>
      <c r="C50" s="46" t="s">
        <v>2</v>
      </c>
      <c r="D50" s="49">
        <v>18</v>
      </c>
      <c r="E50" s="47">
        <v>44.98</v>
      </c>
      <c r="F50" s="47">
        <f>E50*(1+C$129)</f>
        <v>55.671745999999999</v>
      </c>
      <c r="G50" s="70">
        <f>D50*F50</f>
        <v>1002.091428</v>
      </c>
      <c r="H50" s="33"/>
      <c r="I50" s="33"/>
    </row>
    <row r="51" spans="1:9" ht="37.5" customHeight="1">
      <c r="A51" s="69" t="s">
        <v>80</v>
      </c>
      <c r="B51" s="45" t="s">
        <v>81</v>
      </c>
      <c r="C51" s="46" t="s">
        <v>2</v>
      </c>
      <c r="D51" s="49">
        <v>1</v>
      </c>
      <c r="E51" s="47">
        <v>82.85</v>
      </c>
      <c r="F51" s="47">
        <f>E51*(1+C$129)</f>
        <v>102.54344499999999</v>
      </c>
      <c r="G51" s="70">
        <f>D51*F51</f>
        <v>102.54344499999999</v>
      </c>
      <c r="H51" s="33"/>
      <c r="I51" s="33"/>
    </row>
    <row r="52" spans="1:9" ht="37.5" customHeight="1">
      <c r="A52" s="69" t="s">
        <v>82</v>
      </c>
      <c r="B52" s="45" t="s">
        <v>83</v>
      </c>
      <c r="C52" s="46" t="s">
        <v>10</v>
      </c>
      <c r="D52" s="49">
        <v>1795.1</v>
      </c>
      <c r="E52" s="47">
        <v>5.42</v>
      </c>
      <c r="F52" s="47">
        <f>E52*(1+C$129)</f>
        <v>6.7083339999999998</v>
      </c>
      <c r="G52" s="70">
        <f>D52*F52</f>
        <v>12042.1303634</v>
      </c>
      <c r="H52" s="33"/>
      <c r="I52" s="33"/>
    </row>
    <row r="53" spans="1:9" ht="37.5" customHeight="1">
      <c r="A53" s="69" t="s">
        <v>84</v>
      </c>
      <c r="B53" s="45" t="s">
        <v>85</v>
      </c>
      <c r="C53" s="46" t="s">
        <v>10</v>
      </c>
      <c r="D53" s="49">
        <v>29</v>
      </c>
      <c r="E53" s="47">
        <v>13.11</v>
      </c>
      <c r="F53" s="47">
        <f>E53*(1+C$129)</f>
        <v>16.226247000000001</v>
      </c>
      <c r="G53" s="70">
        <f>D53*F53</f>
        <v>470.56116300000002</v>
      </c>
      <c r="H53" s="33"/>
      <c r="I53" s="33"/>
    </row>
    <row r="54" spans="1:9" ht="37.5" customHeight="1">
      <c r="A54" s="69" t="s">
        <v>86</v>
      </c>
      <c r="B54" s="45" t="s">
        <v>87</v>
      </c>
      <c r="C54" s="46" t="s">
        <v>10</v>
      </c>
      <c r="D54" s="49">
        <v>1.7</v>
      </c>
      <c r="E54" s="47">
        <v>43.52</v>
      </c>
      <c r="F54" s="47">
        <f>E54*(1+C$129)</f>
        <v>53.864704000000003</v>
      </c>
      <c r="G54" s="70">
        <f>D54*F54</f>
        <v>91.569996799999998</v>
      </c>
      <c r="H54" s="33"/>
      <c r="I54" s="33"/>
    </row>
    <row r="55" spans="1:9" ht="37.5" customHeight="1">
      <c r="A55" s="69" t="s">
        <v>88</v>
      </c>
      <c r="B55" s="52" t="s">
        <v>89</v>
      </c>
      <c r="C55" s="46"/>
      <c r="D55" s="49"/>
      <c r="E55" s="47"/>
      <c r="F55" s="47"/>
      <c r="G55" s="70"/>
      <c r="H55" s="33"/>
      <c r="I55" s="33"/>
    </row>
    <row r="56" spans="1:9" ht="108" customHeight="1">
      <c r="A56" s="69"/>
      <c r="B56" s="48" t="s">
        <v>90</v>
      </c>
      <c r="C56" s="46"/>
      <c r="D56" s="49"/>
      <c r="E56" s="47"/>
      <c r="F56" s="47"/>
      <c r="G56" s="70"/>
      <c r="H56" s="33"/>
      <c r="I56" s="33"/>
    </row>
    <row r="57" spans="1:9" ht="37.5" customHeight="1">
      <c r="A57" s="69" t="s">
        <v>91</v>
      </c>
      <c r="B57" s="45" t="s">
        <v>92</v>
      </c>
      <c r="C57" s="46" t="s">
        <v>10</v>
      </c>
      <c r="D57" s="49">
        <v>244.5</v>
      </c>
      <c r="E57" s="47">
        <v>11.38</v>
      </c>
      <c r="F57" s="47">
        <f>E57*(1+C$129)</f>
        <v>14.085026000000001</v>
      </c>
      <c r="G57" s="70">
        <f>D57*F57</f>
        <v>3443.788857</v>
      </c>
      <c r="H57" s="33"/>
      <c r="I57" s="33"/>
    </row>
    <row r="58" spans="1:9" ht="37.5" customHeight="1">
      <c r="A58" s="69" t="s">
        <v>93</v>
      </c>
      <c r="B58" s="45" t="s">
        <v>94</v>
      </c>
      <c r="C58" s="46" t="s">
        <v>10</v>
      </c>
      <c r="D58" s="49">
        <v>99.95</v>
      </c>
      <c r="E58" s="47">
        <v>15.8</v>
      </c>
      <c r="F58" s="47">
        <f>E58*(1+C$129)</f>
        <v>19.55566</v>
      </c>
      <c r="G58" s="70">
        <f>D58*F58</f>
        <v>1954.588217</v>
      </c>
      <c r="H58" s="33"/>
      <c r="I58" s="33"/>
    </row>
    <row r="59" spans="1:9" ht="37.5" customHeight="1">
      <c r="A59" s="69" t="s">
        <v>95</v>
      </c>
      <c r="B59" s="52" t="s">
        <v>96</v>
      </c>
      <c r="C59" s="46"/>
      <c r="D59" s="49"/>
      <c r="E59" s="47"/>
      <c r="F59" s="47"/>
      <c r="G59" s="70"/>
      <c r="H59" s="33"/>
      <c r="I59" s="33"/>
    </row>
    <row r="60" spans="1:9" ht="156" customHeight="1">
      <c r="A60" s="69"/>
      <c r="B60" s="48" t="s">
        <v>97</v>
      </c>
      <c r="C60" s="46"/>
      <c r="D60" s="49"/>
      <c r="E60" s="47"/>
      <c r="F60" s="47"/>
      <c r="G60" s="70"/>
      <c r="H60" s="33"/>
      <c r="I60" s="33"/>
    </row>
    <row r="61" spans="1:9" ht="37.5" customHeight="1">
      <c r="A61" s="69" t="s">
        <v>98</v>
      </c>
      <c r="B61" s="45" t="s">
        <v>99</v>
      </c>
      <c r="C61" s="46" t="s">
        <v>2</v>
      </c>
      <c r="D61" s="49">
        <v>10</v>
      </c>
      <c r="E61" s="47">
        <v>13.69</v>
      </c>
      <c r="F61" s="47">
        <f>E61*(1+C$129)</f>
        <v>16.944112999999998</v>
      </c>
      <c r="G61" s="70">
        <f>D61*F61</f>
        <v>169.44112999999999</v>
      </c>
      <c r="H61" s="33"/>
      <c r="I61" s="33"/>
    </row>
    <row r="62" spans="1:9" ht="48.75" customHeight="1">
      <c r="A62" s="69"/>
      <c r="B62" s="53" t="s">
        <v>100</v>
      </c>
      <c r="C62" s="46"/>
      <c r="D62" s="49"/>
      <c r="E62" s="47"/>
      <c r="F62" s="47"/>
      <c r="G62" s="70"/>
      <c r="H62" s="33"/>
      <c r="I62" s="33"/>
    </row>
    <row r="63" spans="1:9" ht="37.5" customHeight="1">
      <c r="A63" s="69" t="s">
        <v>101</v>
      </c>
      <c r="B63" s="45" t="s">
        <v>102</v>
      </c>
      <c r="C63" s="46" t="s">
        <v>2</v>
      </c>
      <c r="D63" s="49">
        <v>7</v>
      </c>
      <c r="E63" s="47">
        <v>53.36</v>
      </c>
      <c r="F63" s="47">
        <f>E63*(1+C$129)</f>
        <v>66.043672000000001</v>
      </c>
      <c r="G63" s="70">
        <f>D63*F63</f>
        <v>462.30570399999999</v>
      </c>
      <c r="H63" s="33"/>
      <c r="I63" s="33"/>
    </row>
    <row r="64" spans="1:9" ht="62.25" customHeight="1">
      <c r="A64" s="69"/>
      <c r="B64" s="48" t="s">
        <v>103</v>
      </c>
      <c r="C64" s="46"/>
      <c r="D64" s="49"/>
      <c r="E64" s="47"/>
      <c r="F64" s="47"/>
      <c r="G64" s="70"/>
      <c r="H64" s="33"/>
      <c r="I64" s="33"/>
    </row>
    <row r="65" spans="1:9" ht="37.5" customHeight="1">
      <c r="A65" s="69" t="s">
        <v>104</v>
      </c>
      <c r="B65" s="45" t="s">
        <v>105</v>
      </c>
      <c r="C65" s="46" t="s">
        <v>2</v>
      </c>
      <c r="D65" s="49">
        <v>12</v>
      </c>
      <c r="E65" s="47">
        <v>175.59</v>
      </c>
      <c r="F65" s="47">
        <f>E65*(1+C$129)</f>
        <v>217.327743</v>
      </c>
      <c r="G65" s="70">
        <f>D65*F65</f>
        <v>2607.9329159999998</v>
      </c>
      <c r="H65" s="33"/>
      <c r="I65" s="33"/>
    </row>
    <row r="66" spans="1:9" ht="83.25" customHeight="1">
      <c r="A66" s="69"/>
      <c r="B66" s="48" t="s">
        <v>106</v>
      </c>
      <c r="C66" s="46"/>
      <c r="D66" s="49"/>
      <c r="E66" s="47"/>
      <c r="F66" s="47">
        <f>E66*(1+C$129)</f>
        <v>0</v>
      </c>
      <c r="G66" s="70"/>
      <c r="H66" s="33"/>
      <c r="I66" s="33"/>
    </row>
    <row r="67" spans="1:9" ht="37.5" customHeight="1">
      <c r="A67" s="74" t="s">
        <v>107</v>
      </c>
      <c r="B67" s="45" t="s">
        <v>108</v>
      </c>
      <c r="C67" s="46" t="s">
        <v>2</v>
      </c>
      <c r="D67" s="49">
        <v>1</v>
      </c>
      <c r="E67" s="47">
        <v>807.8</v>
      </c>
      <c r="F67" s="47">
        <f>E67*(1+C$129)</f>
        <v>999.81405999999993</v>
      </c>
      <c r="G67" s="70">
        <f>D67*F67</f>
        <v>999.81405999999993</v>
      </c>
      <c r="H67" s="33"/>
      <c r="I67" s="33"/>
    </row>
    <row r="68" spans="1:9" ht="30" customHeight="1">
      <c r="A68" s="69"/>
      <c r="B68" s="45"/>
      <c r="C68" s="138" t="s">
        <v>19</v>
      </c>
      <c r="D68" s="139"/>
      <c r="E68" s="139"/>
      <c r="F68" s="47"/>
      <c r="G68" s="72">
        <f>SUM(G44:G67)</f>
        <v>23620.5712742</v>
      </c>
      <c r="H68" s="33"/>
      <c r="I68" s="33"/>
    </row>
    <row r="69" spans="1:9" ht="30" customHeight="1">
      <c r="A69" s="69">
        <v>140000</v>
      </c>
      <c r="B69" s="43" t="s">
        <v>109</v>
      </c>
      <c r="C69" s="46"/>
      <c r="D69" s="49"/>
      <c r="E69" s="47"/>
      <c r="F69" s="47"/>
      <c r="G69" s="70"/>
      <c r="H69" s="33"/>
      <c r="I69" s="33"/>
    </row>
    <row r="70" spans="1:9" ht="29.25" customHeight="1">
      <c r="A70" s="69">
        <v>140100</v>
      </c>
      <c r="B70" s="54" t="s">
        <v>56</v>
      </c>
      <c r="C70" s="46"/>
      <c r="D70" s="49"/>
      <c r="E70" s="47"/>
      <c r="F70" s="47"/>
      <c r="G70" s="70"/>
      <c r="H70" s="33"/>
      <c r="I70" s="33"/>
    </row>
    <row r="71" spans="1:9" ht="37.5" customHeight="1">
      <c r="A71" s="69" t="s">
        <v>110</v>
      </c>
      <c r="B71" s="45" t="s">
        <v>111</v>
      </c>
      <c r="C71" s="46" t="s">
        <v>16</v>
      </c>
      <c r="D71" s="49">
        <v>819.73</v>
      </c>
      <c r="E71" s="47">
        <v>36.229999999999997</v>
      </c>
      <c r="F71" s="47">
        <f>E71*(1+C$129)</f>
        <v>44.841870999999998</v>
      </c>
      <c r="G71" s="70">
        <f>D71*F71</f>
        <v>36758.226914829997</v>
      </c>
      <c r="H71" s="33"/>
      <c r="I71" s="33"/>
    </row>
    <row r="72" spans="1:9" ht="78" customHeight="1">
      <c r="A72" s="69"/>
      <c r="B72" s="48" t="s">
        <v>112</v>
      </c>
      <c r="C72" s="46"/>
      <c r="D72" s="49"/>
      <c r="E72" s="47"/>
      <c r="F72" s="47"/>
      <c r="G72" s="70"/>
      <c r="H72" s="33"/>
      <c r="I72" s="33"/>
    </row>
    <row r="73" spans="1:9" ht="37.5" customHeight="1">
      <c r="A73" s="69" t="s">
        <v>113</v>
      </c>
      <c r="B73" s="45" t="s">
        <v>114</v>
      </c>
      <c r="C73" s="46" t="s">
        <v>16</v>
      </c>
      <c r="D73" s="49">
        <v>819.73</v>
      </c>
      <c r="E73" s="47">
        <v>9.4600000000000009</v>
      </c>
      <c r="F73" s="47">
        <f>E73*(1+C$129)</f>
        <v>11.708642000000001</v>
      </c>
      <c r="G73" s="70">
        <f>D73*F73</f>
        <v>9597.9251066600009</v>
      </c>
      <c r="H73" s="33"/>
      <c r="I73" s="33"/>
    </row>
    <row r="74" spans="1:9" ht="69" customHeight="1">
      <c r="A74" s="69"/>
      <c r="B74" s="48" t="s">
        <v>115</v>
      </c>
      <c r="C74" s="46"/>
      <c r="D74" s="49"/>
      <c r="E74" s="47"/>
      <c r="F74" s="47"/>
      <c r="G74" s="70"/>
      <c r="H74" s="33"/>
      <c r="I74" s="33"/>
    </row>
    <row r="75" spans="1:9" ht="30" customHeight="1">
      <c r="A75" s="69"/>
      <c r="B75" s="45"/>
      <c r="C75" s="138" t="s">
        <v>19</v>
      </c>
      <c r="D75" s="139"/>
      <c r="E75" s="139"/>
      <c r="F75" s="47"/>
      <c r="G75" s="72">
        <f>SUM(G71:G74)</f>
        <v>46356.152021489994</v>
      </c>
      <c r="H75" s="33"/>
      <c r="I75" s="33"/>
    </row>
    <row r="76" spans="1:9" ht="30" customHeight="1">
      <c r="A76" s="75">
        <v>170000</v>
      </c>
      <c r="B76" s="43" t="s">
        <v>116</v>
      </c>
      <c r="C76" s="106"/>
      <c r="D76" s="105"/>
      <c r="E76" s="105"/>
      <c r="F76" s="47"/>
      <c r="G76" s="72"/>
      <c r="H76" s="33"/>
      <c r="I76" s="33"/>
    </row>
    <row r="77" spans="1:9" ht="29.25" customHeight="1">
      <c r="A77" s="75">
        <v>170100</v>
      </c>
      <c r="B77" s="54" t="s">
        <v>117</v>
      </c>
      <c r="C77" s="106"/>
      <c r="D77" s="105"/>
      <c r="E77" s="105"/>
      <c r="F77" s="47"/>
      <c r="G77" s="72"/>
      <c r="H77" s="33"/>
      <c r="I77" s="33"/>
    </row>
    <row r="78" spans="1:9" ht="37.5" customHeight="1">
      <c r="A78" s="75">
        <v>170102</v>
      </c>
      <c r="B78" s="45" t="s">
        <v>118</v>
      </c>
      <c r="C78" s="46" t="s">
        <v>15</v>
      </c>
      <c r="D78" s="49">
        <v>819.73</v>
      </c>
      <c r="E78" s="47">
        <v>21.75</v>
      </c>
      <c r="F78" s="47">
        <f>E78*(1+C$129)</f>
        <v>26.919975000000001</v>
      </c>
      <c r="G78" s="70">
        <f>D78*F78</f>
        <v>22067.111106750002</v>
      </c>
      <c r="H78" s="33"/>
      <c r="I78" s="33"/>
    </row>
    <row r="79" spans="1:9" ht="37.5" customHeight="1">
      <c r="A79" s="75">
        <v>170110</v>
      </c>
      <c r="B79" s="45" t="s">
        <v>119</v>
      </c>
      <c r="C79" s="46" t="s">
        <v>15</v>
      </c>
      <c r="D79" s="49">
        <v>819.73</v>
      </c>
      <c r="E79" s="47">
        <v>18.739999999999998</v>
      </c>
      <c r="F79" s="47">
        <f>E79*(1+C$129)</f>
        <v>23.194497999999999</v>
      </c>
      <c r="G79" s="70">
        <f>D79*F79</f>
        <v>19013.225845540001</v>
      </c>
      <c r="H79" s="33"/>
      <c r="I79" s="33"/>
    </row>
    <row r="80" spans="1:9" ht="30" customHeight="1">
      <c r="A80" s="69"/>
      <c r="B80" s="43"/>
      <c r="C80" s="138" t="s">
        <v>19</v>
      </c>
      <c r="D80" s="139"/>
      <c r="E80" s="139"/>
      <c r="F80" s="47"/>
      <c r="G80" s="72">
        <f>SUM(G78:G79)</f>
        <v>41080.336952290003</v>
      </c>
      <c r="H80" s="33"/>
      <c r="I80" s="33"/>
    </row>
    <row r="81" spans="1:9" ht="30" customHeight="1">
      <c r="A81" s="69">
        <v>200000</v>
      </c>
      <c r="B81" s="43" t="s">
        <v>120</v>
      </c>
      <c r="C81" s="106"/>
      <c r="D81" s="49"/>
      <c r="E81" s="47"/>
      <c r="F81" s="47"/>
      <c r="G81" s="70"/>
      <c r="H81" s="33"/>
      <c r="I81" s="33"/>
    </row>
    <row r="82" spans="1:9" ht="29.25" customHeight="1">
      <c r="A82" s="69">
        <v>200100</v>
      </c>
      <c r="B82" s="54" t="s">
        <v>56</v>
      </c>
      <c r="C82" s="46"/>
      <c r="D82" s="49"/>
      <c r="E82" s="47"/>
      <c r="F82" s="47"/>
      <c r="G82" s="70"/>
      <c r="H82" s="33"/>
      <c r="I82" s="33"/>
    </row>
    <row r="83" spans="1:9" ht="37.5" customHeight="1">
      <c r="A83" s="69" t="s">
        <v>121</v>
      </c>
      <c r="B83" s="45" t="s">
        <v>9</v>
      </c>
      <c r="C83" s="46" t="s">
        <v>10</v>
      </c>
      <c r="D83" s="49">
        <v>114.9</v>
      </c>
      <c r="E83" s="47">
        <v>48.53</v>
      </c>
      <c r="F83" s="47">
        <f>E83*(1+C$129)</f>
        <v>60.065581000000002</v>
      </c>
      <c r="G83" s="70">
        <f>D83*F83</f>
        <v>6901.5352569000006</v>
      </c>
      <c r="H83" s="33"/>
      <c r="I83" s="33"/>
    </row>
    <row r="84" spans="1:9" ht="89.25" customHeight="1">
      <c r="A84" s="69"/>
      <c r="B84" s="48" t="s">
        <v>11</v>
      </c>
      <c r="C84" s="46"/>
      <c r="D84" s="49"/>
      <c r="E84" s="47"/>
      <c r="F84" s="47"/>
      <c r="G84" s="70"/>
      <c r="H84" s="33"/>
      <c r="I84" s="33"/>
    </row>
    <row r="85" spans="1:9" ht="37.5" customHeight="1">
      <c r="A85" s="75">
        <v>200105</v>
      </c>
      <c r="B85" s="45" t="s">
        <v>122</v>
      </c>
      <c r="C85" s="46" t="s">
        <v>15</v>
      </c>
      <c r="D85" s="49">
        <v>270.5</v>
      </c>
      <c r="E85" s="47">
        <v>23.97</v>
      </c>
      <c r="F85" s="47">
        <f>E85*(1+C$129)</f>
        <v>29.667669</v>
      </c>
      <c r="G85" s="70">
        <f>D85*F85</f>
        <v>8025.1044645000002</v>
      </c>
      <c r="H85" s="33"/>
      <c r="I85" s="33"/>
    </row>
    <row r="86" spans="1:9" ht="107.25" customHeight="1">
      <c r="A86" s="75"/>
      <c r="B86" s="48" t="s">
        <v>123</v>
      </c>
      <c r="C86" s="46"/>
      <c r="D86" s="49"/>
      <c r="E86" s="47"/>
      <c r="F86" s="47"/>
      <c r="G86" s="70"/>
      <c r="H86" s="33"/>
      <c r="I86" s="33"/>
    </row>
    <row r="87" spans="1:9" ht="37.5" customHeight="1">
      <c r="A87" s="75">
        <v>200106</v>
      </c>
      <c r="B87" s="55" t="s">
        <v>124</v>
      </c>
      <c r="C87" s="46" t="s">
        <v>10</v>
      </c>
      <c r="D87" s="49">
        <v>232.2</v>
      </c>
      <c r="E87" s="47">
        <v>5.2</v>
      </c>
      <c r="F87" s="47">
        <f>E87*(1+C$129)</f>
        <v>6.4360400000000002</v>
      </c>
      <c r="G87" s="70">
        <f>D87*F87</f>
        <v>1494.448488</v>
      </c>
      <c r="H87" s="33"/>
      <c r="I87" s="33"/>
    </row>
    <row r="88" spans="1:9" ht="84" customHeight="1">
      <c r="A88" s="75"/>
      <c r="B88" s="56" t="s">
        <v>125</v>
      </c>
      <c r="C88" s="46"/>
      <c r="D88" s="49"/>
      <c r="E88" s="47"/>
      <c r="F88" s="47"/>
      <c r="G88" s="70"/>
      <c r="H88" s="33"/>
      <c r="I88" s="33"/>
    </row>
    <row r="89" spans="1:9" ht="28.5" customHeight="1">
      <c r="A89" s="75">
        <v>200200</v>
      </c>
      <c r="B89" s="57" t="s">
        <v>126</v>
      </c>
      <c r="C89" s="105"/>
      <c r="D89" s="106"/>
      <c r="E89" s="44"/>
      <c r="F89" s="47"/>
      <c r="G89" s="73"/>
      <c r="H89" s="33"/>
      <c r="I89" s="33"/>
    </row>
    <row r="90" spans="1:9" ht="291.75" customHeight="1">
      <c r="A90" s="75"/>
      <c r="B90" s="48" t="s">
        <v>127</v>
      </c>
      <c r="C90" s="105"/>
      <c r="D90" s="106"/>
      <c r="E90" s="44"/>
      <c r="F90" s="47"/>
      <c r="G90" s="73"/>
      <c r="H90" s="33"/>
      <c r="I90" s="33"/>
    </row>
    <row r="91" spans="1:9" ht="37.5" customHeight="1">
      <c r="A91" s="69" t="s">
        <v>128</v>
      </c>
      <c r="B91" s="45" t="s">
        <v>129</v>
      </c>
      <c r="C91" s="46" t="s">
        <v>10</v>
      </c>
      <c r="D91" s="49">
        <v>30.75</v>
      </c>
      <c r="E91" s="47">
        <v>263.74</v>
      </c>
      <c r="F91" s="47">
        <f>E91*(1+C$129)</f>
        <v>326.43099800000005</v>
      </c>
      <c r="G91" s="70">
        <f>D91*F91</f>
        <v>10037.753188500001</v>
      </c>
      <c r="H91" s="33"/>
      <c r="I91" s="33"/>
    </row>
    <row r="92" spans="1:9" ht="37.5" customHeight="1">
      <c r="A92" s="69" t="s">
        <v>130</v>
      </c>
      <c r="B92" s="45" t="s">
        <v>131</v>
      </c>
      <c r="C92" s="46" t="s">
        <v>10</v>
      </c>
      <c r="D92" s="49">
        <v>106.9</v>
      </c>
      <c r="E92" s="47">
        <v>579.9</v>
      </c>
      <c r="F92" s="47">
        <f>E92*(1+C$129)</f>
        <v>717.74222999999995</v>
      </c>
      <c r="G92" s="70">
        <f>D92*F92</f>
        <v>76726.644386999993</v>
      </c>
      <c r="H92" s="33"/>
      <c r="I92" s="33"/>
    </row>
    <row r="93" spans="1:9" ht="30" customHeight="1">
      <c r="A93" s="69"/>
      <c r="B93" s="45"/>
      <c r="C93" s="138" t="s">
        <v>19</v>
      </c>
      <c r="D93" s="139"/>
      <c r="E93" s="139"/>
      <c r="F93" s="47"/>
      <c r="G93" s="72">
        <f>SUM(G83:G92)</f>
        <v>103185.4857849</v>
      </c>
      <c r="H93" s="33"/>
      <c r="I93" s="33"/>
    </row>
    <row r="94" spans="1:9" ht="37.5" customHeight="1">
      <c r="A94" s="69" t="s">
        <v>132</v>
      </c>
      <c r="B94" s="43" t="s">
        <v>133</v>
      </c>
      <c r="C94" s="46"/>
      <c r="D94" s="49"/>
      <c r="E94" s="47"/>
      <c r="F94" s="47"/>
      <c r="G94" s="70"/>
      <c r="H94" s="33"/>
      <c r="I94" s="33"/>
    </row>
    <row r="95" spans="1:9" ht="37.5" customHeight="1">
      <c r="A95" s="69" t="s">
        <v>134</v>
      </c>
      <c r="B95" s="54" t="s">
        <v>135</v>
      </c>
      <c r="C95" s="46"/>
      <c r="D95" s="49"/>
      <c r="E95" s="47"/>
      <c r="F95" s="47"/>
      <c r="G95" s="70"/>
      <c r="H95" s="33"/>
      <c r="I95" s="33"/>
    </row>
    <row r="96" spans="1:9" ht="37.5" customHeight="1">
      <c r="A96" s="69" t="s">
        <v>136</v>
      </c>
      <c r="B96" s="45" t="s">
        <v>137</v>
      </c>
      <c r="C96" s="46" t="s">
        <v>16</v>
      </c>
      <c r="D96" s="49">
        <v>700.17</v>
      </c>
      <c r="E96" s="47">
        <v>7.58</v>
      </c>
      <c r="F96" s="47">
        <f>E96*(1+C$129)</f>
        <v>9.3817660000000007</v>
      </c>
      <c r="G96" s="70">
        <f>D96*F96</f>
        <v>6568.8311002199998</v>
      </c>
      <c r="H96" s="33"/>
      <c r="I96" s="33"/>
    </row>
    <row r="97" spans="1:9" ht="75.75" customHeight="1">
      <c r="A97" s="69"/>
      <c r="B97" s="48" t="s">
        <v>138</v>
      </c>
      <c r="C97" s="46"/>
      <c r="D97" s="49"/>
      <c r="E97" s="47"/>
      <c r="F97" s="47"/>
      <c r="G97" s="70"/>
      <c r="H97" s="33"/>
      <c r="I97" s="33"/>
    </row>
    <row r="98" spans="1:9" ht="30" customHeight="1">
      <c r="A98" s="71"/>
      <c r="B98" s="105"/>
      <c r="C98" s="138" t="s">
        <v>19</v>
      </c>
      <c r="D98" s="139"/>
      <c r="E98" s="139"/>
      <c r="F98" s="47"/>
      <c r="G98" s="72">
        <f>SUM(G96:G97)</f>
        <v>6568.8311002199998</v>
      </c>
      <c r="H98" s="33"/>
      <c r="I98" s="33"/>
    </row>
    <row r="99" spans="1:9" ht="30" customHeight="1">
      <c r="A99" s="69" t="s">
        <v>139</v>
      </c>
      <c r="B99" s="43" t="s">
        <v>140</v>
      </c>
      <c r="C99" s="105"/>
      <c r="D99" s="106"/>
      <c r="E99" s="44"/>
      <c r="F99" s="47"/>
      <c r="G99" s="73"/>
      <c r="H99" s="33"/>
      <c r="I99" s="33"/>
    </row>
    <row r="100" spans="1:9" ht="37.5" customHeight="1">
      <c r="A100" s="69" t="s">
        <v>141</v>
      </c>
      <c r="B100" s="45" t="s">
        <v>142</v>
      </c>
      <c r="C100" s="46" t="s">
        <v>2</v>
      </c>
      <c r="D100" s="49">
        <v>2</v>
      </c>
      <c r="E100" s="47">
        <v>2592.23</v>
      </c>
      <c r="F100" s="47">
        <f>E100*(1+C$128)</f>
        <v>3350.7164979999998</v>
      </c>
      <c r="G100" s="70">
        <f>D100*F100</f>
        <v>6701.4329959999995</v>
      </c>
      <c r="H100" s="33"/>
      <c r="I100" s="33"/>
    </row>
    <row r="101" spans="1:9" ht="37.5" customHeight="1">
      <c r="A101" s="69" t="s">
        <v>143</v>
      </c>
      <c r="B101" s="45" t="s">
        <v>144</v>
      </c>
      <c r="C101" s="46" t="s">
        <v>2</v>
      </c>
      <c r="D101" s="49">
        <v>1</v>
      </c>
      <c r="E101" s="47">
        <v>2289.59</v>
      </c>
      <c r="F101" s="47">
        <f>E101*(1+C$128)</f>
        <v>2959.524034</v>
      </c>
      <c r="G101" s="70">
        <f>D101*F101</f>
        <v>2959.524034</v>
      </c>
      <c r="H101" s="33"/>
      <c r="I101" s="33"/>
    </row>
    <row r="102" spans="1:9" ht="37.5" customHeight="1">
      <c r="A102" s="69" t="s">
        <v>145</v>
      </c>
      <c r="B102" s="45" t="s">
        <v>146</v>
      </c>
      <c r="C102" s="46" t="s">
        <v>2</v>
      </c>
      <c r="D102" s="49">
        <v>2</v>
      </c>
      <c r="E102" s="47">
        <v>2333.1999999999998</v>
      </c>
      <c r="F102" s="47">
        <f>E102*(1+C$128)</f>
        <v>3015.8943199999999</v>
      </c>
      <c r="G102" s="70">
        <f>D102*F102</f>
        <v>6031.7886399999998</v>
      </c>
      <c r="H102" s="33"/>
      <c r="I102" s="33"/>
    </row>
    <row r="103" spans="1:9" ht="37.5" customHeight="1">
      <c r="A103" s="69" t="s">
        <v>147</v>
      </c>
      <c r="B103" s="45" t="s">
        <v>148</v>
      </c>
      <c r="C103" s="46" t="s">
        <v>2</v>
      </c>
      <c r="D103" s="49">
        <v>3</v>
      </c>
      <c r="E103" s="47">
        <v>3077.71</v>
      </c>
      <c r="F103" s="47">
        <f>E103*(1+C$128)</f>
        <v>3978.247946</v>
      </c>
      <c r="G103" s="70">
        <f>D103*F103</f>
        <v>11934.743838</v>
      </c>
      <c r="H103" s="33"/>
      <c r="I103" s="33"/>
    </row>
    <row r="104" spans="1:9" ht="30" customHeight="1">
      <c r="A104" s="69"/>
      <c r="B104" s="45"/>
      <c r="C104" s="138" t="s">
        <v>19</v>
      </c>
      <c r="D104" s="139"/>
      <c r="E104" s="139"/>
      <c r="F104" s="47"/>
      <c r="G104" s="72">
        <f>SUM(G100:G103)</f>
        <v>27627.489507999999</v>
      </c>
      <c r="H104" s="33"/>
      <c r="I104" s="33"/>
    </row>
    <row r="105" spans="1:9" ht="37.5" customHeight="1">
      <c r="A105" s="69" t="s">
        <v>149</v>
      </c>
      <c r="B105" s="43" t="s">
        <v>150</v>
      </c>
      <c r="C105" s="105"/>
      <c r="D105" s="106"/>
      <c r="E105" s="44"/>
      <c r="F105" s="47"/>
      <c r="G105" s="73"/>
      <c r="H105" s="33"/>
      <c r="I105" s="33"/>
    </row>
    <row r="106" spans="1:9" ht="37.5" customHeight="1">
      <c r="A106" s="69" t="s">
        <v>151</v>
      </c>
      <c r="B106" s="58" t="s">
        <v>152</v>
      </c>
      <c r="C106" s="46"/>
      <c r="D106" s="49"/>
      <c r="E106" s="47"/>
      <c r="F106" s="47"/>
      <c r="G106" s="70"/>
      <c r="H106" s="33"/>
      <c r="I106" s="33"/>
    </row>
    <row r="107" spans="1:9" ht="37.5" customHeight="1">
      <c r="A107" s="69" t="s">
        <v>153</v>
      </c>
      <c r="B107" s="45" t="s">
        <v>154</v>
      </c>
      <c r="C107" s="46" t="s">
        <v>2</v>
      </c>
      <c r="D107" s="49">
        <v>8</v>
      </c>
      <c r="E107" s="47">
        <v>24.36</v>
      </c>
      <c r="F107" s="47">
        <f>E107*(1+C$129)</f>
        <v>30.150372000000001</v>
      </c>
      <c r="G107" s="70">
        <f>D107*F107</f>
        <v>241.20297600000001</v>
      </c>
      <c r="H107" s="33"/>
      <c r="I107" s="33"/>
    </row>
    <row r="108" spans="1:9" ht="51.75" customHeight="1">
      <c r="A108" s="69"/>
      <c r="B108" s="48" t="s">
        <v>155</v>
      </c>
      <c r="C108" s="46"/>
      <c r="D108" s="49"/>
      <c r="E108" s="47"/>
      <c r="F108" s="47"/>
      <c r="G108" s="70"/>
      <c r="H108" s="33"/>
      <c r="I108" s="33"/>
    </row>
    <row r="109" spans="1:9" ht="37.5" customHeight="1">
      <c r="A109" s="69" t="s">
        <v>156</v>
      </c>
      <c r="B109" s="45" t="s">
        <v>157</v>
      </c>
      <c r="C109" s="46" t="s">
        <v>2</v>
      </c>
      <c r="D109" s="49">
        <v>2</v>
      </c>
      <c r="E109" s="47">
        <v>103.44</v>
      </c>
      <c r="F109" s="47">
        <f>E109*(1+C$129)</f>
        <v>128.02768800000001</v>
      </c>
      <c r="G109" s="70">
        <f>D109*F109</f>
        <v>256.05537600000002</v>
      </c>
      <c r="H109" s="33"/>
      <c r="I109" s="33"/>
    </row>
    <row r="110" spans="1:9" ht="90" customHeight="1">
      <c r="A110" s="69"/>
      <c r="B110" s="48" t="s">
        <v>158</v>
      </c>
      <c r="C110" s="46"/>
      <c r="D110" s="49"/>
      <c r="E110" s="47"/>
      <c r="F110" s="47"/>
      <c r="G110" s="70"/>
      <c r="H110" s="33"/>
      <c r="I110" s="33"/>
    </row>
    <row r="111" spans="1:9" ht="30" customHeight="1">
      <c r="A111" s="69" t="s">
        <v>159</v>
      </c>
      <c r="B111" s="45" t="s">
        <v>160</v>
      </c>
      <c r="C111" s="46" t="s">
        <v>2</v>
      </c>
      <c r="D111" s="49">
        <v>10</v>
      </c>
      <c r="E111" s="47">
        <v>23.42</v>
      </c>
      <c r="F111" s="47">
        <f>E111*(1+C$129)</f>
        <v>28.986934000000002</v>
      </c>
      <c r="G111" s="70">
        <f>D111*F111</f>
        <v>289.86934000000002</v>
      </c>
      <c r="H111" s="33"/>
      <c r="I111" s="33"/>
    </row>
    <row r="112" spans="1:9" ht="30" customHeight="1">
      <c r="A112" s="69" t="s">
        <v>161</v>
      </c>
      <c r="B112" s="45" t="s">
        <v>162</v>
      </c>
      <c r="C112" s="46" t="s">
        <v>2</v>
      </c>
      <c r="D112" s="49">
        <v>2</v>
      </c>
      <c r="E112" s="47">
        <v>17.079999999999998</v>
      </c>
      <c r="F112" s="47">
        <f>E112*(1+C$129)</f>
        <v>21.139915999999999</v>
      </c>
      <c r="G112" s="70">
        <f>D112*F112</f>
        <v>42.279831999999999</v>
      </c>
      <c r="H112" s="33"/>
      <c r="I112" s="33"/>
    </row>
    <row r="113" spans="1:9" ht="30" customHeight="1">
      <c r="A113" s="69" t="s">
        <v>163</v>
      </c>
      <c r="B113" s="45" t="s">
        <v>164</v>
      </c>
      <c r="C113" s="46" t="s">
        <v>2</v>
      </c>
      <c r="D113" s="49">
        <v>2</v>
      </c>
      <c r="E113" s="47">
        <v>193.15</v>
      </c>
      <c r="F113" s="47">
        <f>E113*(1+C$129)</f>
        <v>239.06175500000001</v>
      </c>
      <c r="G113" s="70">
        <f>D113*F113</f>
        <v>478.12351000000001</v>
      </c>
      <c r="H113" s="33"/>
      <c r="I113" s="33"/>
    </row>
    <row r="114" spans="1:9" ht="156" customHeight="1">
      <c r="A114" s="69"/>
      <c r="B114" s="48" t="s">
        <v>165</v>
      </c>
      <c r="C114" s="46"/>
      <c r="D114" s="49"/>
      <c r="E114" s="47"/>
      <c r="F114" s="47"/>
      <c r="G114" s="70"/>
      <c r="H114" s="33"/>
      <c r="I114" s="33"/>
    </row>
    <row r="115" spans="1:9" ht="30" customHeight="1">
      <c r="A115" s="69"/>
      <c r="B115" s="48"/>
      <c r="C115" s="138" t="s">
        <v>19</v>
      </c>
      <c r="D115" s="139"/>
      <c r="E115" s="139"/>
      <c r="F115" s="47"/>
      <c r="G115" s="72">
        <f>SUM(G107:G114)</f>
        <v>1307.5310340000001</v>
      </c>
      <c r="H115" s="33"/>
      <c r="I115" s="33"/>
    </row>
    <row r="116" spans="1:9" ht="30" customHeight="1">
      <c r="A116" s="69" t="s">
        <v>166</v>
      </c>
      <c r="B116" s="43" t="s">
        <v>167</v>
      </c>
      <c r="C116" s="46"/>
      <c r="D116" s="49"/>
      <c r="E116" s="47"/>
      <c r="F116" s="47"/>
      <c r="G116" s="70"/>
      <c r="H116" s="33"/>
      <c r="I116" s="33"/>
    </row>
    <row r="117" spans="1:9" ht="54" customHeight="1">
      <c r="A117" s="76" t="s">
        <v>187</v>
      </c>
      <c r="B117" s="59" t="s">
        <v>186</v>
      </c>
      <c r="C117" s="60" t="s">
        <v>16</v>
      </c>
      <c r="D117" s="49">
        <v>700.17</v>
      </c>
      <c r="E117" s="47">
        <v>246.77</v>
      </c>
      <c r="F117" s="47">
        <f t="shared" ref="F117:F125" si="0">E117*(1+C$129)</f>
        <v>305.42722900000001</v>
      </c>
      <c r="G117" s="70">
        <f t="shared" ref="G117:G125" si="1">D117*F117</f>
        <v>213850.98292893</v>
      </c>
      <c r="H117" s="33"/>
      <c r="I117" s="33"/>
    </row>
    <row r="118" spans="1:9" ht="45" customHeight="1">
      <c r="A118" s="76" t="s">
        <v>188</v>
      </c>
      <c r="B118" s="59" t="s">
        <v>184</v>
      </c>
      <c r="C118" s="46" t="s">
        <v>16</v>
      </c>
      <c r="D118" s="49">
        <v>10.8</v>
      </c>
      <c r="E118" s="47">
        <v>473.44</v>
      </c>
      <c r="F118" s="47">
        <f t="shared" si="0"/>
        <v>585.97668799999997</v>
      </c>
      <c r="G118" s="70">
        <f t="shared" si="1"/>
        <v>6328.5482303999997</v>
      </c>
      <c r="H118" s="33"/>
      <c r="I118" s="33"/>
    </row>
    <row r="119" spans="1:9" ht="45" customHeight="1">
      <c r="A119" s="76" t="s">
        <v>189</v>
      </c>
      <c r="B119" s="61" t="s">
        <v>185</v>
      </c>
      <c r="C119" s="46" t="s">
        <v>16</v>
      </c>
      <c r="D119" s="49">
        <v>275</v>
      </c>
      <c r="E119" s="47">
        <v>82.21</v>
      </c>
      <c r="F119" s="47">
        <f t="shared" si="0"/>
        <v>101.751317</v>
      </c>
      <c r="G119" s="70">
        <f t="shared" si="1"/>
        <v>27981.612174999998</v>
      </c>
      <c r="H119" s="33"/>
      <c r="I119" s="33"/>
    </row>
    <row r="120" spans="1:9" ht="45" customHeight="1">
      <c r="A120" s="76" t="s">
        <v>196</v>
      </c>
      <c r="B120" s="62" t="s">
        <v>190</v>
      </c>
      <c r="C120" s="60" t="s">
        <v>10</v>
      </c>
      <c r="D120" s="49">
        <v>70.400000000000006</v>
      </c>
      <c r="E120" s="47">
        <v>21.34</v>
      </c>
      <c r="F120" s="47">
        <f t="shared" si="0"/>
        <v>26.412517999999999</v>
      </c>
      <c r="G120" s="70">
        <f t="shared" si="1"/>
        <v>1859.4412672000001</v>
      </c>
      <c r="H120" s="33"/>
      <c r="I120" s="33"/>
    </row>
    <row r="121" spans="1:9" ht="45" customHeight="1">
      <c r="A121" s="76" t="s">
        <v>197</v>
      </c>
      <c r="B121" s="59" t="s">
        <v>191</v>
      </c>
      <c r="C121" s="60" t="s">
        <v>10</v>
      </c>
      <c r="D121" s="49">
        <v>22.6</v>
      </c>
      <c r="E121" s="47">
        <v>88.8</v>
      </c>
      <c r="F121" s="47">
        <f t="shared" si="0"/>
        <v>109.90776</v>
      </c>
      <c r="G121" s="70">
        <f t="shared" si="1"/>
        <v>2483.9153759999999</v>
      </c>
      <c r="H121" s="33"/>
      <c r="I121" s="33"/>
    </row>
    <row r="122" spans="1:9" ht="45" customHeight="1">
      <c r="A122" s="76" t="s">
        <v>198</v>
      </c>
      <c r="B122" s="59" t="s">
        <v>192</v>
      </c>
      <c r="C122" s="60" t="s">
        <v>16</v>
      </c>
      <c r="D122" s="49">
        <v>678.3</v>
      </c>
      <c r="E122" s="47">
        <v>134.13</v>
      </c>
      <c r="F122" s="47">
        <f t="shared" si="0"/>
        <v>166.01270099999999</v>
      </c>
      <c r="G122" s="70">
        <f t="shared" si="1"/>
        <v>112606.41508829998</v>
      </c>
      <c r="H122" s="33"/>
      <c r="I122" s="33"/>
    </row>
    <row r="123" spans="1:9" ht="45" customHeight="1">
      <c r="A123" s="76" t="s">
        <v>199</v>
      </c>
      <c r="B123" s="59" t="s">
        <v>193</v>
      </c>
      <c r="C123" s="60" t="s">
        <v>16</v>
      </c>
      <c r="D123" s="49">
        <v>459.93</v>
      </c>
      <c r="E123" s="47">
        <v>38.61</v>
      </c>
      <c r="F123" s="47">
        <f t="shared" si="0"/>
        <v>47.787596999999998</v>
      </c>
      <c r="G123" s="70">
        <f t="shared" si="1"/>
        <v>21978.949488210001</v>
      </c>
      <c r="H123" s="32"/>
      <c r="I123" s="32"/>
    </row>
    <row r="124" spans="1:9" ht="45" customHeight="1">
      <c r="A124" s="76" t="s">
        <v>200</v>
      </c>
      <c r="B124" s="59" t="s">
        <v>194</v>
      </c>
      <c r="C124" s="60" t="s">
        <v>2</v>
      </c>
      <c r="D124" s="49">
        <v>1</v>
      </c>
      <c r="E124" s="47">
        <v>1109.07</v>
      </c>
      <c r="F124" s="47">
        <f t="shared" si="0"/>
        <v>1372.695939</v>
      </c>
      <c r="G124" s="70">
        <f t="shared" si="1"/>
        <v>1372.695939</v>
      </c>
      <c r="H124" s="2"/>
      <c r="I124" s="2"/>
    </row>
    <row r="125" spans="1:9" ht="45" customHeight="1" thickBot="1">
      <c r="A125" s="77" t="s">
        <v>201</v>
      </c>
      <c r="B125" s="78" t="s">
        <v>195</v>
      </c>
      <c r="C125" s="79" t="s">
        <v>2</v>
      </c>
      <c r="D125" s="80">
        <v>1</v>
      </c>
      <c r="E125" s="81">
        <v>3642.78</v>
      </c>
      <c r="F125" s="81">
        <f t="shared" si="0"/>
        <v>4508.6688060000006</v>
      </c>
      <c r="G125" s="82">
        <f t="shared" si="1"/>
        <v>4508.6688060000006</v>
      </c>
      <c r="H125" s="2"/>
      <c r="I125" s="2"/>
    </row>
    <row r="126" spans="1:9" ht="30" customHeight="1" thickBot="1">
      <c r="A126" s="39"/>
      <c r="B126" s="40"/>
      <c r="C126" s="135" t="s">
        <v>19</v>
      </c>
      <c r="D126" s="136"/>
      <c r="E126" s="137"/>
      <c r="F126" s="42"/>
      <c r="G126" s="63">
        <f>SUM(G117:G125)</f>
        <v>392971.22929903993</v>
      </c>
      <c r="H126" s="33"/>
      <c r="I126" s="33"/>
    </row>
    <row r="127" spans="1:9" ht="27.75" customHeight="1" thickBot="1">
      <c r="A127" s="39"/>
      <c r="B127" s="101" t="s">
        <v>228</v>
      </c>
      <c r="C127" s="131" t="s">
        <v>211</v>
      </c>
      <c r="D127" s="132"/>
      <c r="E127" s="132"/>
      <c r="F127" s="85"/>
      <c r="G127" s="86">
        <f>SUM(G9:G126)/2</f>
        <v>823984.38353143004</v>
      </c>
      <c r="H127" s="33"/>
      <c r="I127" s="33"/>
    </row>
    <row r="128" spans="1:9" ht="24.95" customHeight="1">
      <c r="A128" s="5"/>
      <c r="C128" s="97">
        <f>E6</f>
        <v>0.29260000000000003</v>
      </c>
      <c r="D128" s="133" t="s">
        <v>168</v>
      </c>
      <c r="E128" s="134"/>
      <c r="F128" s="107"/>
      <c r="G128" s="84">
        <f>G104*C128</f>
        <v>8083.8034300408008</v>
      </c>
      <c r="H128" s="2"/>
      <c r="I128" s="2"/>
    </row>
    <row r="129" spans="1:9" ht="24.95" customHeight="1">
      <c r="A129" s="41"/>
      <c r="B129" s="96" t="s">
        <v>227</v>
      </c>
      <c r="C129" s="65">
        <f>G6</f>
        <v>0.23769999999999999</v>
      </c>
      <c r="D129" s="145" t="s">
        <v>169</v>
      </c>
      <c r="E129" s="139"/>
      <c r="F129" s="104"/>
      <c r="G129" s="50">
        <f>C129*(G127-G104)</f>
        <v>189294.03370936931</v>
      </c>
      <c r="H129" s="33"/>
      <c r="I129" s="33"/>
    </row>
    <row r="130" spans="1:9" ht="18" customHeight="1">
      <c r="A130" s="6"/>
      <c r="B130" s="90"/>
      <c r="C130" s="91"/>
      <c r="D130" s="8"/>
      <c r="E130" s="9"/>
      <c r="F130" s="9"/>
      <c r="G130" s="8"/>
      <c r="H130" s="10"/>
      <c r="I130" s="10"/>
    </row>
    <row r="131" spans="1:9" ht="18" customHeight="1">
      <c r="A131" s="93"/>
      <c r="B131" s="90"/>
      <c r="C131" s="91"/>
      <c r="D131" s="94"/>
      <c r="E131" s="95"/>
      <c r="F131" s="95"/>
      <c r="G131" s="94"/>
      <c r="H131" s="34"/>
      <c r="I131" s="34"/>
    </row>
    <row r="132" spans="1:9" ht="23.25" customHeight="1">
      <c r="A132" s="6"/>
      <c r="B132" s="92"/>
      <c r="C132" s="91"/>
      <c r="D132" s="94"/>
      <c r="E132" s="95"/>
      <c r="F132" s="95"/>
      <c r="G132" s="94"/>
      <c r="H132" s="10"/>
      <c r="I132" s="10"/>
    </row>
    <row r="133" spans="1:9" ht="30" customHeight="1">
      <c r="A133" s="6"/>
      <c r="B133" s="89" t="s">
        <v>222</v>
      </c>
      <c r="C133" s="35"/>
      <c r="D133" s="140" t="s">
        <v>225</v>
      </c>
      <c r="E133" s="140"/>
      <c r="F133" s="140"/>
      <c r="G133" s="140"/>
      <c r="H133" s="10"/>
      <c r="I133" s="10"/>
    </row>
    <row r="134" spans="1:9" ht="30" customHeight="1">
      <c r="A134" s="6"/>
      <c r="B134" s="99" t="s">
        <v>223</v>
      </c>
      <c r="C134" s="98"/>
      <c r="D134" s="141" t="s">
        <v>223</v>
      </c>
      <c r="E134" s="141"/>
      <c r="F134" s="141"/>
      <c r="G134" s="141"/>
      <c r="H134" s="10"/>
      <c r="I134" s="10"/>
    </row>
    <row r="135" spans="1:9" ht="30" customHeight="1">
      <c r="A135" s="6"/>
      <c r="B135" s="100" t="s">
        <v>224</v>
      </c>
      <c r="C135" s="98"/>
      <c r="D135" s="142" t="s">
        <v>226</v>
      </c>
      <c r="E135" s="142"/>
      <c r="F135" s="142"/>
      <c r="G135" s="142"/>
      <c r="H135" s="10"/>
      <c r="I135" s="10"/>
    </row>
    <row r="136" spans="1:9" ht="18" customHeight="1">
      <c r="A136" s="6"/>
      <c r="B136" s="11"/>
      <c r="C136" s="7"/>
      <c r="D136" s="8"/>
      <c r="E136" s="9"/>
      <c r="F136" s="9"/>
      <c r="G136" s="8"/>
      <c r="H136" s="10"/>
      <c r="I136" s="10"/>
    </row>
    <row r="137" spans="1:9" ht="18" customHeight="1">
      <c r="A137" s="6"/>
      <c r="B137" s="11"/>
      <c r="C137" s="7"/>
      <c r="D137" s="8"/>
      <c r="E137" s="9"/>
      <c r="F137" s="9"/>
      <c r="G137" s="8"/>
      <c r="H137" s="10"/>
      <c r="I137" s="10"/>
    </row>
    <row r="138" spans="1:9" ht="18" customHeight="1">
      <c r="A138" s="6"/>
      <c r="B138" s="11"/>
      <c r="C138" s="7"/>
      <c r="D138" s="8"/>
      <c r="E138" s="9"/>
      <c r="F138" s="9"/>
      <c r="G138" s="8"/>
      <c r="H138" s="10"/>
      <c r="I138" s="10"/>
    </row>
    <row r="139" spans="1:9" ht="18" customHeight="1">
      <c r="A139" s="6"/>
      <c r="B139" s="11"/>
      <c r="C139" s="7"/>
      <c r="D139" s="8"/>
      <c r="E139" s="9"/>
      <c r="F139" s="9"/>
      <c r="G139" s="8"/>
      <c r="H139" s="10"/>
      <c r="I139" s="10"/>
    </row>
    <row r="140" spans="1:9" ht="18" customHeight="1">
      <c r="A140" s="6"/>
      <c r="B140" s="11"/>
      <c r="C140" s="7"/>
      <c r="D140" s="8"/>
      <c r="E140" s="9"/>
      <c r="F140" s="9"/>
      <c r="G140" s="8"/>
      <c r="H140" s="10"/>
      <c r="I140" s="10"/>
    </row>
    <row r="141" spans="1:9" ht="18" customHeight="1">
      <c r="A141" s="6"/>
      <c r="B141" s="11"/>
      <c r="C141" s="7"/>
      <c r="D141" s="8"/>
      <c r="E141" s="9"/>
      <c r="F141" s="9"/>
      <c r="G141" s="8"/>
      <c r="H141" s="10"/>
      <c r="I141" s="10"/>
    </row>
    <row r="142" spans="1:9" ht="18" customHeight="1">
      <c r="A142" s="6"/>
      <c r="B142" s="11"/>
      <c r="C142" s="7"/>
      <c r="D142" s="8"/>
      <c r="E142" s="9"/>
      <c r="F142" s="9"/>
      <c r="G142" s="8"/>
      <c r="H142" s="10"/>
      <c r="I142" s="10"/>
    </row>
    <row r="143" spans="1:9" ht="18" customHeight="1">
      <c r="A143" s="6"/>
      <c r="B143" s="11"/>
      <c r="C143" s="7"/>
      <c r="D143" s="8"/>
      <c r="E143" s="9"/>
      <c r="F143" s="9"/>
      <c r="G143" s="8"/>
      <c r="H143" s="10"/>
      <c r="I143" s="10"/>
    </row>
    <row r="144" spans="1:9" ht="18" customHeight="1">
      <c r="A144" s="6"/>
      <c r="B144" s="11"/>
      <c r="C144" s="7"/>
      <c r="D144" s="8"/>
      <c r="E144" s="9"/>
      <c r="F144" s="9"/>
      <c r="G144" s="8"/>
      <c r="H144" s="10"/>
      <c r="I144" s="10"/>
    </row>
    <row r="145" spans="1:9" ht="18" customHeight="1">
      <c r="A145" s="6"/>
      <c r="B145" s="11"/>
      <c r="C145" s="7"/>
      <c r="D145" s="8"/>
      <c r="E145" s="9"/>
      <c r="F145" s="9"/>
      <c r="G145" s="8"/>
      <c r="H145" s="10"/>
      <c r="I145" s="10"/>
    </row>
    <row r="146" spans="1:9" ht="18" customHeight="1">
      <c r="A146" s="6"/>
      <c r="B146" s="11"/>
      <c r="C146" s="7"/>
      <c r="D146" s="8"/>
      <c r="E146" s="9"/>
      <c r="F146" s="9"/>
      <c r="G146" s="8"/>
      <c r="H146" s="10"/>
      <c r="I146" s="10"/>
    </row>
    <row r="147" spans="1:9" ht="18" customHeight="1">
      <c r="A147" s="6"/>
      <c r="B147" s="11"/>
      <c r="C147" s="7"/>
      <c r="D147" s="8"/>
      <c r="E147" s="9"/>
      <c r="F147" s="9"/>
      <c r="G147" s="8"/>
      <c r="H147" s="10"/>
      <c r="I147" s="10"/>
    </row>
    <row r="148" spans="1:9" ht="18" customHeight="1">
      <c r="A148" s="6"/>
      <c r="B148" s="11"/>
      <c r="C148" s="7"/>
      <c r="D148" s="8"/>
      <c r="E148" s="9"/>
      <c r="F148" s="9"/>
      <c r="G148" s="8"/>
      <c r="H148" s="10"/>
      <c r="I148" s="10"/>
    </row>
    <row r="149" spans="1:9" ht="18" customHeight="1">
      <c r="A149" s="6"/>
      <c r="B149" s="11"/>
      <c r="C149" s="7"/>
      <c r="D149" s="8"/>
      <c r="E149" s="9"/>
      <c r="F149" s="9"/>
      <c r="G149" s="8"/>
      <c r="H149" s="10"/>
      <c r="I149" s="10"/>
    </row>
    <row r="150" spans="1:9" ht="18" customHeight="1">
      <c r="A150" s="6"/>
      <c r="B150" s="11"/>
      <c r="C150" s="7"/>
      <c r="D150" s="8"/>
      <c r="E150" s="9"/>
      <c r="F150" s="9"/>
      <c r="G150" s="8"/>
      <c r="H150" s="10"/>
      <c r="I150" s="10"/>
    </row>
    <row r="151" spans="1:9" ht="18" customHeight="1">
      <c r="A151" s="6"/>
      <c r="B151" s="11"/>
      <c r="C151" s="7"/>
      <c r="D151" s="8"/>
      <c r="E151" s="9"/>
      <c r="F151" s="9"/>
      <c r="G151" s="8"/>
      <c r="H151" s="10"/>
      <c r="I151" s="10"/>
    </row>
    <row r="152" spans="1:9" ht="18" customHeight="1">
      <c r="A152" s="6"/>
      <c r="B152" s="11"/>
      <c r="C152" s="7"/>
      <c r="D152" s="8"/>
      <c r="E152" s="9"/>
      <c r="F152" s="9"/>
      <c r="G152" s="8"/>
      <c r="H152" s="10"/>
      <c r="I152" s="10"/>
    </row>
    <row r="153" spans="1:9" ht="18" customHeight="1">
      <c r="A153" s="6"/>
      <c r="B153" s="11"/>
      <c r="C153" s="7"/>
      <c r="D153" s="8"/>
      <c r="E153" s="9"/>
      <c r="F153" s="9"/>
      <c r="G153" s="8"/>
      <c r="H153" s="10"/>
      <c r="I153" s="10"/>
    </row>
    <row r="154" spans="1:9" ht="18" customHeight="1">
      <c r="A154" s="6"/>
      <c r="B154" s="11"/>
      <c r="C154" s="7"/>
      <c r="D154" s="8"/>
      <c r="E154" s="9"/>
      <c r="F154" s="9"/>
      <c r="G154" s="8"/>
      <c r="H154" s="10"/>
      <c r="I154" s="10"/>
    </row>
    <row r="155" spans="1:9" ht="18" customHeight="1">
      <c r="A155" s="6"/>
      <c r="B155" s="11"/>
      <c r="C155" s="7"/>
      <c r="D155" s="8"/>
      <c r="E155" s="9"/>
      <c r="F155" s="9"/>
      <c r="G155" s="8"/>
      <c r="H155" s="10"/>
      <c r="I155" s="10"/>
    </row>
    <row r="156" spans="1:9" ht="18" customHeight="1">
      <c r="A156" s="6"/>
      <c r="B156" s="11"/>
      <c r="C156" s="7"/>
      <c r="D156" s="8"/>
      <c r="E156" s="9"/>
      <c r="F156" s="9"/>
      <c r="G156" s="8"/>
      <c r="H156" s="10"/>
      <c r="I156" s="10"/>
    </row>
    <row r="157" spans="1:9" ht="18" customHeight="1">
      <c r="A157" s="6"/>
      <c r="B157" s="11"/>
      <c r="C157" s="7"/>
      <c r="D157" s="8"/>
      <c r="E157" s="9"/>
      <c r="F157" s="9"/>
      <c r="G157" s="8"/>
      <c r="H157" s="10"/>
      <c r="I157" s="10"/>
    </row>
    <row r="158" spans="1:9" ht="18" customHeight="1">
      <c r="A158" s="6"/>
      <c r="B158" s="11"/>
      <c r="C158" s="7"/>
      <c r="D158" s="8"/>
      <c r="E158" s="9"/>
      <c r="F158" s="9"/>
      <c r="G158" s="8"/>
      <c r="H158" s="10"/>
      <c r="I158" s="10"/>
    </row>
    <row r="159" spans="1:9" ht="18" customHeight="1">
      <c r="A159" s="6"/>
      <c r="B159" s="11"/>
      <c r="C159" s="7"/>
      <c r="D159" s="8"/>
      <c r="E159" s="9"/>
      <c r="F159" s="9"/>
      <c r="G159" s="8"/>
      <c r="H159" s="10"/>
      <c r="I159" s="10"/>
    </row>
    <row r="160" spans="1:9" ht="18" customHeight="1">
      <c r="A160" s="6"/>
      <c r="B160" s="11"/>
      <c r="C160" s="7"/>
      <c r="D160" s="8"/>
      <c r="E160" s="9"/>
      <c r="F160" s="9"/>
      <c r="G160" s="8"/>
      <c r="H160" s="10"/>
      <c r="I160" s="10"/>
    </row>
    <row r="161" spans="1:9" ht="18" customHeight="1">
      <c r="A161" s="6"/>
      <c r="B161" s="11"/>
      <c r="C161" s="7"/>
      <c r="D161" s="8"/>
      <c r="E161" s="9"/>
      <c r="F161" s="9"/>
      <c r="G161" s="8"/>
      <c r="H161" s="10"/>
      <c r="I161" s="10"/>
    </row>
    <row r="162" spans="1:9" ht="18" customHeight="1">
      <c r="A162" s="6"/>
      <c r="B162" s="11"/>
      <c r="C162" s="7"/>
      <c r="D162" s="8"/>
      <c r="E162" s="9"/>
      <c r="F162" s="9"/>
      <c r="G162" s="8"/>
      <c r="H162" s="10"/>
      <c r="I162" s="10"/>
    </row>
    <row r="163" spans="1:9" ht="18" customHeight="1">
      <c r="A163" s="6"/>
      <c r="B163" s="11"/>
      <c r="C163" s="7"/>
      <c r="D163" s="8"/>
      <c r="E163" s="9"/>
      <c r="F163" s="9"/>
      <c r="G163" s="8"/>
      <c r="H163" s="10"/>
      <c r="I163" s="10"/>
    </row>
    <row r="164" spans="1:9" ht="18" customHeight="1">
      <c r="A164" s="6"/>
      <c r="B164" s="11"/>
      <c r="C164" s="7"/>
      <c r="D164" s="8"/>
      <c r="E164" s="9"/>
      <c r="F164" s="9"/>
      <c r="G164" s="8"/>
      <c r="H164" s="10"/>
      <c r="I164" s="10"/>
    </row>
    <row r="165" spans="1:9" ht="18" customHeight="1">
      <c r="A165" s="6"/>
      <c r="B165" s="11"/>
      <c r="C165" s="7"/>
      <c r="D165" s="8"/>
      <c r="E165" s="9"/>
      <c r="F165" s="9"/>
      <c r="G165" s="8"/>
      <c r="H165" s="10"/>
      <c r="I165" s="10"/>
    </row>
    <row r="166" spans="1:9" ht="18" customHeight="1">
      <c r="A166" s="6"/>
      <c r="B166" s="11"/>
      <c r="C166" s="7"/>
      <c r="D166" s="8"/>
      <c r="E166" s="9"/>
      <c r="F166" s="9"/>
      <c r="G166" s="8"/>
      <c r="H166" s="10"/>
      <c r="I166" s="10"/>
    </row>
    <row r="167" spans="1:9" ht="18" customHeight="1">
      <c r="A167" s="6"/>
      <c r="B167" s="11"/>
      <c r="C167" s="7"/>
      <c r="D167" s="8"/>
      <c r="E167" s="9"/>
      <c r="F167" s="9"/>
      <c r="G167" s="8"/>
      <c r="H167" s="10"/>
      <c r="I167" s="10"/>
    </row>
    <row r="168" spans="1:9" ht="18" customHeight="1">
      <c r="A168" s="6"/>
      <c r="B168" s="11"/>
      <c r="C168" s="7"/>
      <c r="D168" s="8"/>
      <c r="E168" s="9"/>
      <c r="F168" s="9"/>
      <c r="G168" s="8"/>
      <c r="H168" s="10"/>
      <c r="I168" s="10"/>
    </row>
    <row r="169" spans="1:9" ht="18" customHeight="1">
      <c r="A169" s="6"/>
      <c r="B169" s="11"/>
      <c r="C169" s="7"/>
      <c r="D169" s="8"/>
      <c r="E169" s="9"/>
      <c r="F169" s="9"/>
      <c r="G169" s="8"/>
      <c r="H169" s="10"/>
      <c r="I169" s="10"/>
    </row>
    <row r="170" spans="1:9" ht="18" customHeight="1">
      <c r="A170" s="6"/>
      <c r="B170" s="11"/>
      <c r="C170" s="7"/>
      <c r="D170" s="8"/>
      <c r="E170" s="9"/>
      <c r="F170" s="9"/>
      <c r="G170" s="8"/>
      <c r="H170" s="10"/>
      <c r="I170" s="10"/>
    </row>
    <row r="171" spans="1:9" ht="18" customHeight="1">
      <c r="A171" s="6"/>
      <c r="B171" s="11"/>
      <c r="C171" s="7"/>
      <c r="D171" s="8"/>
      <c r="E171" s="9"/>
      <c r="F171" s="9"/>
      <c r="G171" s="8"/>
      <c r="H171" s="10"/>
      <c r="I171" s="10"/>
    </row>
    <row r="172" spans="1:9" ht="18" customHeight="1">
      <c r="A172" s="6"/>
      <c r="B172" s="11"/>
      <c r="C172" s="7"/>
      <c r="D172" s="8"/>
      <c r="E172" s="9"/>
      <c r="F172" s="9"/>
      <c r="G172" s="8"/>
      <c r="H172" s="10"/>
      <c r="I172" s="10"/>
    </row>
    <row r="173" spans="1:9" ht="18" customHeight="1">
      <c r="A173" s="6"/>
      <c r="B173" s="11"/>
      <c r="C173" s="7"/>
      <c r="D173" s="8"/>
      <c r="E173" s="9"/>
      <c r="F173" s="9"/>
      <c r="G173" s="8"/>
      <c r="H173" s="10"/>
      <c r="I173" s="10"/>
    </row>
    <row r="174" spans="1:9" ht="18" customHeight="1">
      <c r="A174" s="6"/>
      <c r="B174" s="11"/>
      <c r="C174" s="7"/>
      <c r="D174" s="8"/>
      <c r="E174" s="9"/>
      <c r="F174" s="9"/>
      <c r="G174" s="8"/>
      <c r="H174" s="10"/>
      <c r="I174" s="10"/>
    </row>
    <row r="175" spans="1:9" ht="18" customHeight="1">
      <c r="A175" s="6"/>
      <c r="B175" s="11"/>
      <c r="C175" s="7"/>
      <c r="D175" s="8"/>
      <c r="E175" s="9"/>
      <c r="F175" s="9"/>
      <c r="G175" s="8"/>
      <c r="H175" s="10"/>
      <c r="I175" s="10"/>
    </row>
    <row r="176" spans="1:9" ht="18" customHeight="1">
      <c r="A176" s="6"/>
      <c r="B176" s="11"/>
      <c r="C176" s="7"/>
      <c r="D176" s="8"/>
      <c r="E176" s="9"/>
      <c r="F176" s="9"/>
      <c r="G176" s="8"/>
      <c r="H176" s="10"/>
      <c r="I176" s="10"/>
    </row>
    <row r="177" spans="1:9" ht="18" customHeight="1">
      <c r="A177" s="6"/>
      <c r="B177" s="11"/>
      <c r="C177" s="7"/>
      <c r="D177" s="8"/>
      <c r="E177" s="9"/>
      <c r="F177" s="9"/>
      <c r="G177" s="8"/>
      <c r="H177" s="10"/>
      <c r="I177" s="10"/>
    </row>
    <row r="178" spans="1:9" ht="18" customHeight="1">
      <c r="A178" s="6"/>
      <c r="B178" s="11"/>
      <c r="C178" s="7"/>
      <c r="D178" s="8"/>
      <c r="E178" s="9"/>
      <c r="F178" s="9"/>
      <c r="G178" s="8"/>
      <c r="H178" s="10"/>
      <c r="I178" s="10"/>
    </row>
    <row r="179" spans="1:9" ht="18" customHeight="1">
      <c r="A179" s="6"/>
      <c r="B179" s="11"/>
      <c r="C179" s="7"/>
      <c r="D179" s="8"/>
      <c r="E179" s="9"/>
      <c r="F179" s="9"/>
      <c r="G179" s="8"/>
      <c r="H179" s="10"/>
      <c r="I179" s="10"/>
    </row>
    <row r="180" spans="1:9" ht="18" customHeight="1">
      <c r="A180" s="6"/>
      <c r="B180" s="11"/>
      <c r="C180" s="7"/>
      <c r="D180" s="8"/>
      <c r="E180" s="9"/>
      <c r="F180" s="9"/>
      <c r="G180" s="8"/>
      <c r="H180" s="10"/>
      <c r="I180" s="10"/>
    </row>
    <row r="181" spans="1:9" ht="18" customHeight="1">
      <c r="A181" s="6"/>
      <c r="B181" s="11"/>
      <c r="C181" s="7"/>
      <c r="D181" s="8"/>
      <c r="E181" s="9"/>
      <c r="F181" s="9"/>
      <c r="G181" s="8"/>
      <c r="H181" s="10"/>
      <c r="I181" s="10"/>
    </row>
    <row r="182" spans="1:9" ht="18" customHeight="1">
      <c r="A182" s="6"/>
      <c r="B182" s="11"/>
      <c r="C182" s="7"/>
      <c r="D182" s="8"/>
      <c r="E182" s="9"/>
      <c r="F182" s="9"/>
      <c r="G182" s="8"/>
      <c r="H182" s="10"/>
      <c r="I182" s="10"/>
    </row>
    <row r="183" spans="1:9" ht="18" customHeight="1">
      <c r="A183" s="6"/>
      <c r="B183" s="11"/>
      <c r="C183" s="7"/>
      <c r="D183" s="8"/>
      <c r="E183" s="9"/>
      <c r="F183" s="9"/>
      <c r="G183" s="8"/>
      <c r="H183" s="10"/>
      <c r="I183" s="10"/>
    </row>
    <row r="184" spans="1:9" ht="18" customHeight="1">
      <c r="A184" s="6"/>
      <c r="B184" s="11"/>
      <c r="C184" s="7"/>
      <c r="D184" s="8"/>
      <c r="E184" s="9"/>
      <c r="F184" s="9"/>
      <c r="G184" s="8"/>
      <c r="H184" s="10"/>
      <c r="I184" s="10"/>
    </row>
    <row r="185" spans="1:9" ht="18" customHeight="1">
      <c r="A185" s="6"/>
      <c r="B185" s="11"/>
      <c r="C185" s="7"/>
      <c r="D185" s="8"/>
      <c r="E185" s="9"/>
      <c r="F185" s="9"/>
      <c r="G185" s="8"/>
      <c r="H185" s="10"/>
      <c r="I185" s="10"/>
    </row>
    <row r="186" spans="1:9" ht="18" customHeight="1">
      <c r="A186" s="6"/>
      <c r="B186" s="11"/>
      <c r="C186" s="7"/>
      <c r="D186" s="8"/>
      <c r="E186" s="9"/>
      <c r="F186" s="9"/>
      <c r="G186" s="8"/>
      <c r="H186" s="10"/>
      <c r="I186" s="10"/>
    </row>
    <row r="187" spans="1:9" ht="18" customHeight="1">
      <c r="A187" s="6"/>
      <c r="B187" s="11"/>
      <c r="C187" s="7"/>
      <c r="D187" s="8"/>
      <c r="E187" s="9"/>
      <c r="F187" s="9"/>
      <c r="G187" s="8"/>
      <c r="H187" s="10"/>
      <c r="I187" s="10"/>
    </row>
    <row r="188" spans="1:9" ht="18" customHeight="1">
      <c r="A188" s="6"/>
      <c r="B188" s="11"/>
      <c r="C188" s="7"/>
      <c r="D188" s="8"/>
      <c r="E188" s="9"/>
      <c r="F188" s="9"/>
      <c r="G188" s="8"/>
      <c r="H188" s="10"/>
      <c r="I188" s="10"/>
    </row>
    <row r="189" spans="1:9" ht="18" customHeight="1">
      <c r="A189" s="6"/>
      <c r="B189" s="11"/>
      <c r="C189" s="7"/>
      <c r="D189" s="8"/>
      <c r="E189" s="9"/>
      <c r="F189" s="9"/>
      <c r="G189" s="8"/>
      <c r="H189" s="10"/>
      <c r="I189" s="10"/>
    </row>
    <row r="190" spans="1:9" ht="18" customHeight="1">
      <c r="A190" s="6"/>
      <c r="B190" s="11"/>
      <c r="C190" s="7"/>
      <c r="D190" s="8"/>
      <c r="E190" s="9"/>
      <c r="F190" s="9"/>
      <c r="G190" s="8"/>
      <c r="H190" s="10"/>
      <c r="I190" s="10"/>
    </row>
    <row r="191" spans="1:9" ht="18" customHeight="1">
      <c r="A191" s="6"/>
      <c r="B191" s="11"/>
      <c r="C191" s="7"/>
      <c r="D191" s="8"/>
      <c r="E191" s="9"/>
      <c r="F191" s="9"/>
      <c r="G191" s="8"/>
      <c r="H191" s="1"/>
      <c r="I191" s="1"/>
    </row>
    <row r="192" spans="1:9" ht="18" customHeight="1">
      <c r="A192" s="6"/>
      <c r="B192" s="11"/>
      <c r="C192" s="7"/>
      <c r="D192" s="8"/>
      <c r="E192" s="9"/>
      <c r="F192" s="9"/>
      <c r="G192" s="8"/>
      <c r="H192" s="1"/>
      <c r="I192" s="1"/>
    </row>
    <row r="193" spans="1:9" ht="18" customHeight="1">
      <c r="A193" s="6"/>
      <c r="B193" s="11"/>
      <c r="C193" s="7"/>
      <c r="D193" s="8"/>
      <c r="E193" s="9"/>
      <c r="F193" s="9"/>
      <c r="G193" s="8"/>
      <c r="H193" s="1"/>
      <c r="I193" s="1"/>
    </row>
    <row r="194" spans="1:9" ht="18" customHeight="1">
      <c r="A194" s="6"/>
      <c r="B194" s="11"/>
      <c r="C194" s="7"/>
      <c r="D194" s="8"/>
      <c r="E194" s="9"/>
      <c r="F194" s="9"/>
      <c r="G194" s="8"/>
      <c r="H194" s="1"/>
      <c r="I194" s="1"/>
    </row>
    <row r="195" spans="1:9" ht="15.75" customHeight="1">
      <c r="A195" s="12"/>
      <c r="B195" s="11"/>
      <c r="C195" s="13"/>
      <c r="D195" s="13"/>
      <c r="E195" s="14"/>
      <c r="F195" s="14"/>
      <c r="G195" s="13"/>
      <c r="H195" s="1"/>
      <c r="I195" s="1"/>
    </row>
    <row r="196" spans="1:9" ht="15.75" customHeight="1">
      <c r="A196" s="12"/>
      <c r="B196" s="11"/>
      <c r="C196" s="13"/>
      <c r="D196" s="13"/>
      <c r="E196" s="14"/>
      <c r="F196" s="14"/>
      <c r="G196" s="13"/>
      <c r="H196" s="1"/>
      <c r="I196" s="1"/>
    </row>
    <row r="197" spans="1:9" ht="15.75" customHeight="1">
      <c r="A197" s="12"/>
      <c r="B197" s="11"/>
      <c r="C197" s="13"/>
      <c r="D197" s="13"/>
      <c r="E197" s="14"/>
      <c r="F197" s="14"/>
      <c r="G197" s="13"/>
      <c r="H197" s="1"/>
      <c r="I197" s="1"/>
    </row>
    <row r="198" spans="1:9" ht="18" customHeight="1">
      <c r="A198" s="6"/>
      <c r="B198" s="11"/>
      <c r="C198" s="7"/>
      <c r="D198" s="8"/>
      <c r="E198" s="9"/>
      <c r="F198" s="9"/>
      <c r="G198" s="9"/>
      <c r="H198" s="1"/>
      <c r="I198" s="1"/>
    </row>
    <row r="199" spans="1:9" ht="18" customHeight="1">
      <c r="A199" s="6"/>
      <c r="B199" s="11"/>
      <c r="C199" s="7"/>
      <c r="D199" s="8"/>
      <c r="E199" s="9"/>
      <c r="F199" s="9"/>
      <c r="G199" s="9"/>
      <c r="H199" s="1"/>
      <c r="I199" s="1"/>
    </row>
    <row r="200" spans="1:9" ht="18" customHeight="1">
      <c r="A200" s="6"/>
      <c r="B200" s="11"/>
      <c r="C200" s="7"/>
      <c r="D200" s="8"/>
      <c r="E200" s="9"/>
      <c r="F200" s="9"/>
      <c r="G200" s="15"/>
      <c r="H200" s="1"/>
      <c r="I200" s="1"/>
    </row>
    <row r="211" spans="1:9" s="35" customFormat="1" ht="15" customHeight="1">
      <c r="A211" s="103"/>
      <c r="B211" s="103"/>
      <c r="C211" s="103"/>
      <c r="D211" s="103"/>
      <c r="E211" s="103"/>
      <c r="F211" s="103"/>
      <c r="G211" s="103"/>
      <c r="H211" s="103"/>
      <c r="I211" s="103"/>
    </row>
    <row r="212" spans="1:9" s="35" customFormat="1" ht="15" customHeight="1">
      <c r="A212" s="103"/>
      <c r="B212" s="103"/>
      <c r="C212" s="103"/>
      <c r="D212" s="103"/>
      <c r="E212" s="103"/>
      <c r="F212" s="103"/>
      <c r="G212" s="103"/>
      <c r="H212" s="103"/>
      <c r="I212" s="103"/>
    </row>
    <row r="213" spans="1:9" s="35" customFormat="1" ht="15" customHeight="1">
      <c r="A213" s="103"/>
      <c r="B213" s="103"/>
      <c r="C213" s="103"/>
      <c r="D213" s="103"/>
      <c r="E213" s="103"/>
      <c r="F213" s="103"/>
      <c r="G213" s="103"/>
      <c r="H213" s="103"/>
      <c r="I213" s="103"/>
    </row>
    <row r="214" spans="1:9" s="35" customFormat="1" ht="15" customHeight="1">
      <c r="A214" s="103"/>
      <c r="B214" s="103"/>
      <c r="C214" s="103"/>
      <c r="D214" s="103"/>
      <c r="E214" s="103"/>
      <c r="F214" s="103"/>
      <c r="G214" s="103"/>
      <c r="H214" s="103"/>
      <c r="I214" s="103"/>
    </row>
    <row r="215" spans="1:9" s="35" customFormat="1" ht="15" customHeight="1">
      <c r="A215" s="103"/>
      <c r="B215" s="103"/>
      <c r="C215" s="103"/>
      <c r="D215" s="103"/>
      <c r="E215" s="103"/>
      <c r="F215" s="103"/>
      <c r="G215" s="103"/>
      <c r="H215" s="103"/>
      <c r="I215" s="103"/>
    </row>
    <row r="216" spans="1:9" s="35" customFormat="1" ht="15" customHeight="1">
      <c r="A216" s="103"/>
      <c r="B216" s="103"/>
      <c r="C216" s="103"/>
      <c r="D216" s="103"/>
      <c r="E216" s="103"/>
      <c r="F216" s="103"/>
      <c r="G216" s="103"/>
      <c r="H216" s="103"/>
      <c r="I216" s="103"/>
    </row>
    <row r="217" spans="1:9" s="35" customFormat="1" ht="15" customHeight="1">
      <c r="A217" s="103"/>
      <c r="B217" s="103"/>
      <c r="C217" s="103"/>
      <c r="D217" s="103"/>
      <c r="E217" s="103"/>
      <c r="F217" s="103"/>
      <c r="G217" s="103"/>
      <c r="H217" s="103"/>
      <c r="I217" s="103"/>
    </row>
    <row r="218" spans="1:9" s="35" customFormat="1" ht="15" customHeight="1">
      <c r="A218" s="103"/>
      <c r="B218" s="103"/>
      <c r="C218" s="103"/>
      <c r="D218" s="103"/>
      <c r="E218" s="103"/>
      <c r="F218" s="103"/>
      <c r="G218" s="103"/>
      <c r="H218" s="103"/>
      <c r="I218" s="103"/>
    </row>
    <row r="219" spans="1:9" s="35" customFormat="1" ht="15" customHeight="1">
      <c r="A219" s="103"/>
      <c r="B219" s="103"/>
      <c r="C219" s="103"/>
      <c r="D219" s="103"/>
      <c r="E219" s="103"/>
      <c r="F219" s="103"/>
      <c r="G219" s="103"/>
      <c r="H219" s="103"/>
      <c r="I219" s="103"/>
    </row>
    <row r="220" spans="1:9" s="35" customFormat="1" ht="15" customHeight="1">
      <c r="A220" s="103"/>
      <c r="B220" s="103"/>
      <c r="C220" s="103"/>
      <c r="D220" s="103"/>
      <c r="E220" s="103"/>
      <c r="F220" s="103"/>
      <c r="G220" s="103"/>
      <c r="H220" s="103"/>
      <c r="I220" s="103"/>
    </row>
    <row r="221" spans="1:9" s="35" customFormat="1" ht="15" customHeight="1">
      <c r="A221" s="103"/>
      <c r="B221" s="103"/>
      <c r="C221" s="103"/>
      <c r="D221" s="103"/>
      <c r="E221" s="103"/>
      <c r="F221" s="103"/>
      <c r="G221" s="103"/>
      <c r="H221" s="103"/>
      <c r="I221" s="103"/>
    </row>
  </sheetData>
  <mergeCells count="26">
    <mergeCell ref="D135:G135"/>
    <mergeCell ref="C126:E126"/>
    <mergeCell ref="C127:E127"/>
    <mergeCell ref="D128:E128"/>
    <mergeCell ref="D129:E129"/>
    <mergeCell ref="D133:G133"/>
    <mergeCell ref="D134:G134"/>
    <mergeCell ref="C115:E115"/>
    <mergeCell ref="C6:D6"/>
    <mergeCell ref="C12:E12"/>
    <mergeCell ref="C20:E20"/>
    <mergeCell ref="C35:E35"/>
    <mergeCell ref="C41:E41"/>
    <mergeCell ref="C68:E68"/>
    <mergeCell ref="C75:E75"/>
    <mergeCell ref="C80:E80"/>
    <mergeCell ref="C93:E93"/>
    <mergeCell ref="C98:E98"/>
    <mergeCell ref="C104:E104"/>
    <mergeCell ref="A5:E5"/>
    <mergeCell ref="F5:G5"/>
    <mergeCell ref="A1:G1"/>
    <mergeCell ref="A2:G2"/>
    <mergeCell ref="B3:G3"/>
    <mergeCell ref="A4:E4"/>
    <mergeCell ref="F4:G4"/>
  </mergeCells>
  <printOptions horizontalCentered="1"/>
  <pageMargins left="0.51181102362204722" right="0.51181102362204722" top="0.51181102362204722" bottom="0.51181102362204722" header="0.19685039370078741" footer="0.19685039370078741"/>
  <pageSetup paperSize="9" scale="71" fitToHeight="63" orientation="landscape" r:id="rId1"/>
  <headerFooter>
    <oddFooter>&amp;CPágina &amp;P</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U987"/>
  <sheetViews>
    <sheetView zoomScale="90" zoomScaleNormal="90" workbookViewId="0">
      <selection activeCell="F28" sqref="F28"/>
    </sheetView>
  </sheetViews>
  <sheetFormatPr defaultColWidth="8.7109375" defaultRowHeight="15" customHeight="1"/>
  <cols>
    <col min="1" max="1" width="8" style="103" customWidth="1"/>
    <col min="2" max="2" width="46.5703125" style="103" customWidth="1"/>
    <col min="3" max="3" width="15.28515625" style="103" customWidth="1"/>
    <col min="4" max="4" width="8.42578125" style="103" customWidth="1"/>
    <col min="5" max="5" width="8.7109375" style="103" customWidth="1"/>
    <col min="6" max="6" width="10.7109375" style="103" customWidth="1"/>
    <col min="7" max="7" width="8.7109375" style="103" customWidth="1"/>
    <col min="8" max="8" width="10.7109375" style="103" customWidth="1"/>
    <col min="9" max="9" width="8.7109375" style="103" customWidth="1"/>
    <col min="10" max="10" width="10.7109375" style="103" customWidth="1"/>
    <col min="11" max="11" width="8.7109375" style="103" customWidth="1"/>
    <col min="12" max="12" width="10.7109375" style="103" customWidth="1"/>
    <col min="13" max="13" width="8.7109375" style="103" customWidth="1"/>
    <col min="14" max="14" width="10.7109375" style="103" customWidth="1"/>
    <col min="15" max="15" width="8.7109375" style="103" customWidth="1"/>
    <col min="16" max="17" width="10.7109375" style="103" customWidth="1"/>
    <col min="18" max="18" width="11" style="103" customWidth="1"/>
    <col min="19" max="20" width="8" style="103" customWidth="1"/>
    <col min="21" max="21" width="42.140625" style="103" customWidth="1"/>
    <col min="22" max="26" width="8" style="103" customWidth="1"/>
    <col min="27" max="16384" width="8.7109375" style="103"/>
  </cols>
  <sheetData>
    <row r="1" spans="1:21" ht="18" customHeight="1">
      <c r="A1" s="172" t="s">
        <v>170</v>
      </c>
      <c r="B1" s="171"/>
      <c r="C1" s="171"/>
      <c r="D1" s="171"/>
      <c r="E1" s="171"/>
      <c r="F1" s="171"/>
      <c r="G1" s="171"/>
      <c r="H1" s="171"/>
      <c r="I1" s="171"/>
      <c r="J1" s="171"/>
      <c r="K1" s="171"/>
      <c r="L1" s="171"/>
      <c r="M1" s="171"/>
      <c r="N1" s="171"/>
      <c r="O1" s="171"/>
      <c r="P1" s="171"/>
      <c r="Q1" s="156"/>
    </row>
    <row r="2" spans="1:21" ht="15.75" customHeight="1">
      <c r="A2" s="16"/>
      <c r="B2" s="170" t="s">
        <v>202</v>
      </c>
      <c r="C2" s="171"/>
      <c r="D2" s="171"/>
      <c r="E2" s="171"/>
      <c r="F2" s="171"/>
      <c r="G2" s="171"/>
      <c r="H2" s="156"/>
      <c r="I2" s="170" t="s">
        <v>205</v>
      </c>
      <c r="J2" s="171"/>
      <c r="K2" s="171"/>
      <c r="L2" s="171"/>
      <c r="M2" s="171"/>
      <c r="N2" s="171"/>
      <c r="O2" s="171"/>
      <c r="P2" s="171"/>
      <c r="Q2" s="156"/>
    </row>
    <row r="3" spans="1:21" ht="15.75" customHeight="1">
      <c r="A3" s="16"/>
      <c r="B3" s="170" t="s">
        <v>203</v>
      </c>
      <c r="C3" s="171"/>
      <c r="D3" s="171"/>
      <c r="E3" s="171"/>
      <c r="F3" s="171"/>
      <c r="G3" s="171"/>
      <c r="H3" s="156"/>
      <c r="I3" s="170" t="s">
        <v>206</v>
      </c>
      <c r="J3" s="171"/>
      <c r="K3" s="171"/>
      <c r="L3" s="171"/>
      <c r="M3" s="171"/>
      <c r="N3" s="171"/>
      <c r="O3" s="171"/>
      <c r="P3" s="171"/>
      <c r="Q3" s="156"/>
    </row>
    <row r="4" spans="1:21" ht="15.75" customHeight="1">
      <c r="A4" s="17"/>
      <c r="B4" s="170" t="s">
        <v>204</v>
      </c>
      <c r="C4" s="171"/>
      <c r="D4" s="171"/>
      <c r="E4" s="171"/>
      <c r="F4" s="171"/>
      <c r="G4" s="171"/>
      <c r="H4" s="171"/>
      <c r="I4" s="171"/>
      <c r="J4" s="171"/>
      <c r="K4" s="171"/>
      <c r="L4" s="171"/>
      <c r="M4" s="171"/>
      <c r="N4" s="171"/>
      <c r="O4" s="171"/>
      <c r="P4" s="171"/>
      <c r="Q4" s="156"/>
    </row>
    <row r="5" spans="1:21">
      <c r="A5" s="158" t="s">
        <v>0</v>
      </c>
      <c r="B5" s="160" t="s">
        <v>1</v>
      </c>
      <c r="C5" s="161" t="s">
        <v>171</v>
      </c>
      <c r="D5" s="162" t="s">
        <v>172</v>
      </c>
      <c r="E5" s="163" t="s">
        <v>173</v>
      </c>
      <c r="F5" s="156"/>
      <c r="G5" s="163" t="s">
        <v>174</v>
      </c>
      <c r="H5" s="156"/>
      <c r="I5" s="163" t="s">
        <v>175</v>
      </c>
      <c r="J5" s="156"/>
      <c r="K5" s="163" t="s">
        <v>176</v>
      </c>
      <c r="L5" s="156"/>
      <c r="M5" s="163" t="s">
        <v>177</v>
      </c>
      <c r="N5" s="156"/>
      <c r="O5" s="163" t="s">
        <v>178</v>
      </c>
      <c r="P5" s="156"/>
      <c r="Q5" s="164" t="s">
        <v>179</v>
      </c>
      <c r="R5" s="157" t="s">
        <v>210</v>
      </c>
    </row>
    <row r="6" spans="1:21">
      <c r="A6" s="159"/>
      <c r="B6" s="159"/>
      <c r="C6" s="159"/>
      <c r="D6" s="159"/>
      <c r="E6" s="18" t="s">
        <v>180</v>
      </c>
      <c r="F6" s="19" t="s">
        <v>181</v>
      </c>
      <c r="G6" s="18" t="s">
        <v>180</v>
      </c>
      <c r="H6" s="19" t="s">
        <v>181</v>
      </c>
      <c r="I6" s="18" t="s">
        <v>180</v>
      </c>
      <c r="J6" s="19" t="s">
        <v>181</v>
      </c>
      <c r="K6" s="18" t="s">
        <v>180</v>
      </c>
      <c r="L6" s="19" t="s">
        <v>181</v>
      </c>
      <c r="M6" s="18" t="s">
        <v>180</v>
      </c>
      <c r="N6" s="19" t="s">
        <v>181</v>
      </c>
      <c r="O6" s="18" t="s">
        <v>180</v>
      </c>
      <c r="P6" s="19" t="s">
        <v>181</v>
      </c>
      <c r="Q6" s="159"/>
      <c r="R6" s="157"/>
    </row>
    <row r="7" spans="1:21" ht="24.95" customHeight="1">
      <c r="A7" s="20">
        <v>1</v>
      </c>
      <c r="B7" s="21" t="str">
        <f>'PLANILHA PROPOSTA'!B8</f>
        <v>INSTALAÇÃO DOS SERVIÇOS DE ENGENHARIA</v>
      </c>
      <c r="C7" s="22">
        <f>'PLANILHA PROPOSTA'!G12</f>
        <v>0</v>
      </c>
      <c r="D7" s="23" t="e">
        <f t="shared" ref="D7:D18" si="0">C7/$C$20</f>
        <v>#DIV/0!</v>
      </c>
      <c r="E7" s="24">
        <v>1</v>
      </c>
      <c r="F7" s="22">
        <f t="shared" ref="F7:F18" si="1">C7*E7</f>
        <v>0</v>
      </c>
      <c r="G7" s="24"/>
      <c r="H7" s="22">
        <f t="shared" ref="H7:H18" si="2">C7*G7</f>
        <v>0</v>
      </c>
      <c r="I7" s="24"/>
      <c r="J7" s="22">
        <f t="shared" ref="J7:J18" si="3">C7*I7</f>
        <v>0</v>
      </c>
      <c r="K7" s="24"/>
      <c r="L7" s="22">
        <f t="shared" ref="L7:L18" si="4">C7*K7</f>
        <v>0</v>
      </c>
      <c r="M7" s="24"/>
      <c r="N7" s="22">
        <f t="shared" ref="N7:N18" si="5">C7*M7</f>
        <v>0</v>
      </c>
      <c r="O7" s="24"/>
      <c r="P7" s="22">
        <f t="shared" ref="P7:P18" si="6">C7*O7</f>
        <v>0</v>
      </c>
      <c r="Q7" s="22">
        <f t="shared" ref="Q7:Q18" si="7">F7+H7+J7+L7+N7+P7</f>
        <v>0</v>
      </c>
      <c r="R7" s="36">
        <f>E7+G7+I7+K7+M7+O7</f>
        <v>1</v>
      </c>
      <c r="U7" s="103" t="s">
        <v>8</v>
      </c>
    </row>
    <row r="8" spans="1:21" ht="24.95" customHeight="1">
      <c r="A8" s="20">
        <v>3</v>
      </c>
      <c r="B8" s="26" t="str">
        <f>'PLANILHA PROPOSTA'!B13</f>
        <v>TRABALHOS EM TERRA</v>
      </c>
      <c r="C8" s="22">
        <f>'PLANILHA PROPOSTA'!G20</f>
        <v>0</v>
      </c>
      <c r="D8" s="23" t="e">
        <f t="shared" si="0"/>
        <v>#DIV/0!</v>
      </c>
      <c r="E8" s="27">
        <v>1</v>
      </c>
      <c r="F8" s="22">
        <f t="shared" si="1"/>
        <v>0</v>
      </c>
      <c r="G8" s="27"/>
      <c r="H8" s="22">
        <f t="shared" si="2"/>
        <v>0</v>
      </c>
      <c r="I8" s="27"/>
      <c r="J8" s="22">
        <f t="shared" si="3"/>
        <v>0</v>
      </c>
      <c r="K8" s="27"/>
      <c r="L8" s="22">
        <f t="shared" si="4"/>
        <v>0</v>
      </c>
      <c r="M8" s="27"/>
      <c r="N8" s="22">
        <f t="shared" si="5"/>
        <v>0</v>
      </c>
      <c r="O8" s="27"/>
      <c r="P8" s="22">
        <f t="shared" si="6"/>
        <v>0</v>
      </c>
      <c r="Q8" s="22">
        <f t="shared" si="7"/>
        <v>0</v>
      </c>
      <c r="R8" s="36">
        <f t="shared" ref="R8:R19" si="8">E8+G8+I8+K8+M8+O8</f>
        <v>1</v>
      </c>
      <c r="U8" s="103" t="s">
        <v>22</v>
      </c>
    </row>
    <row r="9" spans="1:21" ht="24.95" customHeight="1">
      <c r="A9" s="25">
        <v>4</v>
      </c>
      <c r="B9" s="26" t="str">
        <f>'PLANILHA PROPOSTA'!B21</f>
        <v>SONDAGEM, FUNDAÇÕES, MUROS E CONTENÇÕES</v>
      </c>
      <c r="C9" s="22">
        <f>'PLANILHA PROPOSTA'!G35</f>
        <v>0</v>
      </c>
      <c r="D9" s="23" t="e">
        <f t="shared" si="0"/>
        <v>#DIV/0!</v>
      </c>
      <c r="E9" s="27">
        <v>0.3</v>
      </c>
      <c r="F9" s="22">
        <f t="shared" si="1"/>
        <v>0</v>
      </c>
      <c r="G9" s="27">
        <v>0.4</v>
      </c>
      <c r="H9" s="22">
        <f t="shared" si="2"/>
        <v>0</v>
      </c>
      <c r="I9" s="27">
        <v>0.3</v>
      </c>
      <c r="J9" s="22">
        <f t="shared" si="3"/>
        <v>0</v>
      </c>
      <c r="K9" s="27"/>
      <c r="L9" s="22">
        <f t="shared" si="4"/>
        <v>0</v>
      </c>
      <c r="M9" s="27"/>
      <c r="N9" s="22">
        <f t="shared" si="5"/>
        <v>0</v>
      </c>
      <c r="O9" s="27"/>
      <c r="P9" s="22">
        <f t="shared" si="6"/>
        <v>0</v>
      </c>
      <c r="Q9" s="22">
        <f t="shared" si="7"/>
        <v>0</v>
      </c>
      <c r="R9" s="36">
        <f t="shared" si="8"/>
        <v>1</v>
      </c>
      <c r="U9" s="103" t="s">
        <v>33</v>
      </c>
    </row>
    <row r="10" spans="1:21" ht="24.95" customHeight="1">
      <c r="A10" s="20">
        <v>7</v>
      </c>
      <c r="B10" s="26" t="str">
        <f>'PLANILHA PROPOSTA'!B36</f>
        <v>COBERTURA E FORRO</v>
      </c>
      <c r="C10" s="22">
        <f>'PLANILHA PROPOSTA'!G41</f>
        <v>0</v>
      </c>
      <c r="D10" s="23" t="e">
        <f t="shared" si="0"/>
        <v>#DIV/0!</v>
      </c>
      <c r="E10" s="27"/>
      <c r="F10" s="22">
        <f t="shared" si="1"/>
        <v>0</v>
      </c>
      <c r="G10" s="27"/>
      <c r="H10" s="22">
        <f t="shared" si="2"/>
        <v>0</v>
      </c>
      <c r="I10" s="27">
        <v>0.3</v>
      </c>
      <c r="J10" s="22">
        <f t="shared" si="3"/>
        <v>0</v>
      </c>
      <c r="K10" s="27">
        <v>0.5</v>
      </c>
      <c r="L10" s="22">
        <f t="shared" si="4"/>
        <v>0</v>
      </c>
      <c r="M10" s="27">
        <v>0.2</v>
      </c>
      <c r="N10" s="22">
        <f t="shared" si="5"/>
        <v>0</v>
      </c>
      <c r="O10" s="27"/>
      <c r="P10" s="22">
        <f t="shared" si="6"/>
        <v>0</v>
      </c>
      <c r="Q10" s="22">
        <f t="shared" si="7"/>
        <v>0</v>
      </c>
      <c r="R10" s="36">
        <f t="shared" si="8"/>
        <v>1</v>
      </c>
      <c r="U10" s="103" t="s">
        <v>58</v>
      </c>
    </row>
    <row r="11" spans="1:21" ht="24.95" customHeight="1">
      <c r="A11" s="25">
        <v>10</v>
      </c>
      <c r="B11" s="26" t="str">
        <f>'PLANILHA PROPOSTA'!B42</f>
        <v>INSTALAÇÃO ELÉTRICA</v>
      </c>
      <c r="C11" s="22">
        <f>'PLANILHA PROPOSTA'!G68</f>
        <v>0</v>
      </c>
      <c r="D11" s="23" t="e">
        <f t="shared" si="0"/>
        <v>#DIV/0!</v>
      </c>
      <c r="E11" s="27"/>
      <c r="F11" s="22">
        <f t="shared" si="1"/>
        <v>0</v>
      </c>
      <c r="G11" s="27"/>
      <c r="H11" s="22">
        <f t="shared" si="2"/>
        <v>0</v>
      </c>
      <c r="I11" s="27"/>
      <c r="J11" s="22">
        <f t="shared" si="3"/>
        <v>0</v>
      </c>
      <c r="K11" s="27"/>
      <c r="L11" s="22">
        <f t="shared" si="4"/>
        <v>0</v>
      </c>
      <c r="M11" s="27">
        <v>0.4</v>
      </c>
      <c r="N11" s="22">
        <f t="shared" si="5"/>
        <v>0</v>
      </c>
      <c r="O11" s="27">
        <v>0.6</v>
      </c>
      <c r="P11" s="22">
        <f t="shared" si="6"/>
        <v>0</v>
      </c>
      <c r="Q11" s="22">
        <f t="shared" si="7"/>
        <v>0</v>
      </c>
      <c r="R11" s="36">
        <f t="shared" si="8"/>
        <v>1</v>
      </c>
      <c r="U11" s="103" t="s">
        <v>66</v>
      </c>
    </row>
    <row r="12" spans="1:21" ht="24.95" customHeight="1">
      <c r="A12" s="25">
        <v>14</v>
      </c>
      <c r="B12" s="26" t="str">
        <f>'PLANILHA PROPOSTA'!B69</f>
        <v>REVESTIMENTO</v>
      </c>
      <c r="C12" s="22">
        <f>'PLANILHA PROPOSTA'!G75</f>
        <v>0</v>
      </c>
      <c r="D12" s="23" t="e">
        <f t="shared" si="0"/>
        <v>#DIV/0!</v>
      </c>
      <c r="E12" s="27"/>
      <c r="F12" s="22">
        <f t="shared" si="1"/>
        <v>0</v>
      </c>
      <c r="G12" s="27">
        <v>0.25</v>
      </c>
      <c r="H12" s="22">
        <f t="shared" si="2"/>
        <v>0</v>
      </c>
      <c r="I12" s="27">
        <v>0.25</v>
      </c>
      <c r="J12" s="22">
        <f t="shared" si="3"/>
        <v>0</v>
      </c>
      <c r="K12" s="27">
        <v>0.25</v>
      </c>
      <c r="L12" s="22">
        <f t="shared" si="4"/>
        <v>0</v>
      </c>
      <c r="M12" s="27">
        <v>0.25</v>
      </c>
      <c r="N12" s="22">
        <f t="shared" si="5"/>
        <v>0</v>
      </c>
      <c r="O12" s="27"/>
      <c r="P12" s="22">
        <f t="shared" si="6"/>
        <v>0</v>
      </c>
      <c r="Q12" s="22">
        <f t="shared" si="7"/>
        <v>0</v>
      </c>
      <c r="R12" s="36">
        <f t="shared" si="8"/>
        <v>1</v>
      </c>
      <c r="U12" s="103" t="s">
        <v>109</v>
      </c>
    </row>
    <row r="13" spans="1:21" ht="24.95" customHeight="1">
      <c r="A13" s="20">
        <v>17</v>
      </c>
      <c r="B13" s="26" t="str">
        <f>'PLANILHA PROPOSTA'!B76</f>
        <v>PINTURA</v>
      </c>
      <c r="C13" s="22">
        <f>'PLANILHA PROPOSTA'!G80</f>
        <v>0</v>
      </c>
      <c r="D13" s="23" t="e">
        <f t="shared" si="0"/>
        <v>#DIV/0!</v>
      </c>
      <c r="E13" s="27"/>
      <c r="F13" s="22">
        <f t="shared" si="1"/>
        <v>0</v>
      </c>
      <c r="G13" s="27"/>
      <c r="H13" s="22">
        <f t="shared" si="2"/>
        <v>0</v>
      </c>
      <c r="I13" s="27"/>
      <c r="J13" s="22">
        <f t="shared" si="3"/>
        <v>0</v>
      </c>
      <c r="K13" s="27"/>
      <c r="L13" s="22">
        <f t="shared" si="4"/>
        <v>0</v>
      </c>
      <c r="M13" s="27">
        <v>0.3</v>
      </c>
      <c r="N13" s="22">
        <f t="shared" si="5"/>
        <v>0</v>
      </c>
      <c r="O13" s="27">
        <v>0.7</v>
      </c>
      <c r="P13" s="22">
        <f t="shared" si="6"/>
        <v>0</v>
      </c>
      <c r="Q13" s="22">
        <f t="shared" si="7"/>
        <v>0</v>
      </c>
      <c r="R13" s="36">
        <f t="shared" si="8"/>
        <v>1</v>
      </c>
      <c r="U13" s="103" t="s">
        <v>116</v>
      </c>
    </row>
    <row r="14" spans="1:21" ht="24.95" customHeight="1">
      <c r="A14" s="20">
        <v>20</v>
      </c>
      <c r="B14" s="26" t="str">
        <f>'PLANILHA PROPOSTA'!B81</f>
        <v>QUADRA</v>
      </c>
      <c r="C14" s="22">
        <f>'PLANILHA PROPOSTA'!G93</f>
        <v>0</v>
      </c>
      <c r="D14" s="23" t="e">
        <f t="shared" si="0"/>
        <v>#DIV/0!</v>
      </c>
      <c r="E14" s="27"/>
      <c r="F14" s="22">
        <f t="shared" si="1"/>
        <v>0</v>
      </c>
      <c r="G14" s="27"/>
      <c r="H14" s="22">
        <f t="shared" si="2"/>
        <v>0</v>
      </c>
      <c r="I14" s="27"/>
      <c r="J14" s="22">
        <f t="shared" si="3"/>
        <v>0</v>
      </c>
      <c r="K14" s="27">
        <v>0.5</v>
      </c>
      <c r="L14" s="22">
        <f t="shared" si="4"/>
        <v>0</v>
      </c>
      <c r="M14" s="27">
        <v>0.5</v>
      </c>
      <c r="N14" s="22">
        <f t="shared" si="5"/>
        <v>0</v>
      </c>
      <c r="O14" s="27"/>
      <c r="P14" s="22">
        <f t="shared" si="6"/>
        <v>0</v>
      </c>
      <c r="Q14" s="22">
        <f t="shared" si="7"/>
        <v>0</v>
      </c>
      <c r="R14" s="36">
        <f t="shared" si="8"/>
        <v>1</v>
      </c>
      <c r="U14" s="103" t="s">
        <v>120</v>
      </c>
    </row>
    <row r="15" spans="1:21" ht="24.95" customHeight="1">
      <c r="A15" s="20">
        <v>23</v>
      </c>
      <c r="B15" s="26" t="str">
        <f>'PLANILHA PROPOSTA'!B94</f>
        <v>LIMPEZA</v>
      </c>
      <c r="C15" s="22">
        <f>'PLANILHA PROPOSTA'!G98</f>
        <v>0</v>
      </c>
      <c r="D15" s="23" t="e">
        <f t="shared" si="0"/>
        <v>#DIV/0!</v>
      </c>
      <c r="E15" s="27"/>
      <c r="F15" s="22">
        <f t="shared" si="1"/>
        <v>0</v>
      </c>
      <c r="G15" s="27"/>
      <c r="H15" s="22">
        <f t="shared" si="2"/>
        <v>0</v>
      </c>
      <c r="I15" s="27"/>
      <c r="J15" s="22">
        <f t="shared" si="3"/>
        <v>0</v>
      </c>
      <c r="K15" s="27"/>
      <c r="L15" s="22">
        <f t="shared" si="4"/>
        <v>0</v>
      </c>
      <c r="M15" s="27"/>
      <c r="N15" s="22">
        <f t="shared" si="5"/>
        <v>0</v>
      </c>
      <c r="O15" s="27">
        <v>1</v>
      </c>
      <c r="P15" s="22">
        <f t="shared" si="6"/>
        <v>0</v>
      </c>
      <c r="Q15" s="22">
        <f t="shared" si="7"/>
        <v>0</v>
      </c>
      <c r="R15" s="36">
        <f t="shared" si="8"/>
        <v>1</v>
      </c>
      <c r="U15" s="103" t="s">
        <v>133</v>
      </c>
    </row>
    <row r="16" spans="1:21" ht="24.95" customHeight="1">
      <c r="A16" s="20">
        <v>24</v>
      </c>
      <c r="B16" s="26" t="str">
        <f>'PLANILHA PROPOSTA'!B99</f>
        <v>LEVANTAMENTOS, E PROJETOS</v>
      </c>
      <c r="C16" s="22">
        <f>'PLANILHA PROPOSTA'!G104</f>
        <v>0</v>
      </c>
      <c r="D16" s="23" t="e">
        <f t="shared" si="0"/>
        <v>#DIV/0!</v>
      </c>
      <c r="E16" s="27">
        <v>1</v>
      </c>
      <c r="F16" s="22">
        <f t="shared" si="1"/>
        <v>0</v>
      </c>
      <c r="G16" s="27"/>
      <c r="H16" s="22">
        <f t="shared" si="2"/>
        <v>0</v>
      </c>
      <c r="I16" s="27"/>
      <c r="J16" s="22">
        <f t="shared" si="3"/>
        <v>0</v>
      </c>
      <c r="K16" s="27"/>
      <c r="L16" s="22">
        <f t="shared" si="4"/>
        <v>0</v>
      </c>
      <c r="M16" s="27"/>
      <c r="N16" s="22">
        <f t="shared" si="5"/>
        <v>0</v>
      </c>
      <c r="O16" s="27"/>
      <c r="P16" s="22">
        <f t="shared" si="6"/>
        <v>0</v>
      </c>
      <c r="Q16" s="22">
        <f t="shared" si="7"/>
        <v>0</v>
      </c>
      <c r="R16" s="36">
        <f t="shared" si="8"/>
        <v>1</v>
      </c>
      <c r="U16" s="103" t="s">
        <v>140</v>
      </c>
    </row>
    <row r="17" spans="1:21" ht="24.95" customHeight="1">
      <c r="A17" s="20">
        <v>25</v>
      </c>
      <c r="B17" s="26" t="str">
        <f>'PLANILHA PROPOSTA'!B105</f>
        <v>DETECÇÃO, COMBATE E PREVENÇÃO A INCÊNDIO</v>
      </c>
      <c r="C17" s="22">
        <f>'PLANILHA PROPOSTA'!G115</f>
        <v>0</v>
      </c>
      <c r="D17" s="23" t="e">
        <f t="shared" si="0"/>
        <v>#DIV/0!</v>
      </c>
      <c r="E17" s="27"/>
      <c r="F17" s="22">
        <f t="shared" si="1"/>
        <v>0</v>
      </c>
      <c r="G17" s="27"/>
      <c r="H17" s="22">
        <f t="shared" si="2"/>
        <v>0</v>
      </c>
      <c r="I17" s="27"/>
      <c r="J17" s="22">
        <f t="shared" si="3"/>
        <v>0</v>
      </c>
      <c r="K17" s="27"/>
      <c r="L17" s="22">
        <f t="shared" si="4"/>
        <v>0</v>
      </c>
      <c r="M17" s="27"/>
      <c r="N17" s="22">
        <f t="shared" si="5"/>
        <v>0</v>
      </c>
      <c r="O17" s="27">
        <v>1</v>
      </c>
      <c r="P17" s="22">
        <f t="shared" si="6"/>
        <v>0</v>
      </c>
      <c r="Q17" s="22">
        <f t="shared" si="7"/>
        <v>0</v>
      </c>
      <c r="R17" s="36">
        <f t="shared" si="8"/>
        <v>1</v>
      </c>
      <c r="U17" s="103" t="s">
        <v>150</v>
      </c>
    </row>
    <row r="18" spans="1:21" ht="24.95" customHeight="1">
      <c r="A18" s="20">
        <v>26</v>
      </c>
      <c r="B18" s="26" t="str">
        <f>'PLANILHA PROPOSTA'!B116</f>
        <v>OUTROS</v>
      </c>
      <c r="C18" s="22">
        <f>'PLANILHA PROPOSTA'!G126</f>
        <v>0</v>
      </c>
      <c r="D18" s="23" t="e">
        <f t="shared" si="0"/>
        <v>#DIV/0!</v>
      </c>
      <c r="E18" s="27"/>
      <c r="F18" s="22">
        <f t="shared" si="1"/>
        <v>0</v>
      </c>
      <c r="G18" s="27"/>
      <c r="H18" s="22">
        <f t="shared" si="2"/>
        <v>0</v>
      </c>
      <c r="I18" s="27">
        <v>0.25</v>
      </c>
      <c r="J18" s="22">
        <f t="shared" si="3"/>
        <v>0</v>
      </c>
      <c r="K18" s="27">
        <v>0.25</v>
      </c>
      <c r="L18" s="22">
        <f t="shared" si="4"/>
        <v>0</v>
      </c>
      <c r="M18" s="27">
        <v>0.25</v>
      </c>
      <c r="N18" s="22">
        <f t="shared" si="5"/>
        <v>0</v>
      </c>
      <c r="O18" s="27">
        <v>0.25</v>
      </c>
      <c r="P18" s="22">
        <f t="shared" si="6"/>
        <v>0</v>
      </c>
      <c r="Q18" s="22">
        <f t="shared" si="7"/>
        <v>0</v>
      </c>
      <c r="R18" s="36">
        <f t="shared" si="8"/>
        <v>1</v>
      </c>
      <c r="U18" s="103" t="s">
        <v>167</v>
      </c>
    </row>
    <row r="19" spans="1:21" ht="24.95" customHeight="1">
      <c r="A19" s="155" t="s">
        <v>182</v>
      </c>
      <c r="B19" s="156"/>
      <c r="C19" s="28"/>
      <c r="D19" s="29"/>
      <c r="E19" s="27" t="e">
        <f>F19/C20</f>
        <v>#DIV/0!</v>
      </c>
      <c r="F19" s="28">
        <f>SUM(F7:F18)</f>
        <v>0</v>
      </c>
      <c r="G19" s="29" t="e">
        <f>H19/C20</f>
        <v>#DIV/0!</v>
      </c>
      <c r="H19" s="28">
        <f>SUM(H7:H18)</f>
        <v>0</v>
      </c>
      <c r="I19" s="29" t="e">
        <f>J19/C20</f>
        <v>#DIV/0!</v>
      </c>
      <c r="J19" s="28">
        <f>SUM(J7:J18)</f>
        <v>0</v>
      </c>
      <c r="K19" s="29" t="e">
        <f>L19/C20</f>
        <v>#DIV/0!</v>
      </c>
      <c r="L19" s="28">
        <f>SUM(L7:L18)</f>
        <v>0</v>
      </c>
      <c r="M19" s="29" t="e">
        <f>N19/C20</f>
        <v>#DIV/0!</v>
      </c>
      <c r="N19" s="28">
        <f>SUM(N7:N18)</f>
        <v>0</v>
      </c>
      <c r="O19" s="29" t="e">
        <f>P19/C20</f>
        <v>#DIV/0!</v>
      </c>
      <c r="P19" s="28">
        <f>SUM(P7:P18)</f>
        <v>0</v>
      </c>
      <c r="Q19" s="28">
        <f>SUM(Q7:Q18)</f>
        <v>0</v>
      </c>
      <c r="R19" s="36" t="e">
        <f t="shared" si="8"/>
        <v>#DIV/0!</v>
      </c>
    </row>
    <row r="20" spans="1:21" ht="24.95" customHeight="1">
      <c r="A20" s="155" t="s">
        <v>183</v>
      </c>
      <c r="B20" s="156"/>
      <c r="C20" s="30">
        <f>SUM(C7:C18)</f>
        <v>0</v>
      </c>
      <c r="D20" s="31" t="e">
        <f>SUM(D7:D19)</f>
        <v>#DIV/0!</v>
      </c>
      <c r="E20" s="27" t="e">
        <f>F20/C20</f>
        <v>#DIV/0!</v>
      </c>
      <c r="F20" s="28">
        <f>F19</f>
        <v>0</v>
      </c>
      <c r="G20" s="27" t="e">
        <f>H20/C20</f>
        <v>#DIV/0!</v>
      </c>
      <c r="H20" s="28">
        <f>F20+H19</f>
        <v>0</v>
      </c>
      <c r="I20" s="27" t="e">
        <f>J20/C20</f>
        <v>#DIV/0!</v>
      </c>
      <c r="J20" s="28">
        <f>H20+J19</f>
        <v>0</v>
      </c>
      <c r="K20" s="27" t="e">
        <f>L20/C20</f>
        <v>#DIV/0!</v>
      </c>
      <c r="L20" s="28">
        <f>J20+L19</f>
        <v>0</v>
      </c>
      <c r="M20" s="27" t="e">
        <f>N20/C20</f>
        <v>#DIV/0!</v>
      </c>
      <c r="N20" s="28">
        <f>L20+N19</f>
        <v>0</v>
      </c>
      <c r="O20" s="27" t="e">
        <f>P20/C20</f>
        <v>#DIV/0!</v>
      </c>
      <c r="P20" s="28">
        <f>N20+P19</f>
        <v>0</v>
      </c>
      <c r="Q20" s="30">
        <f>Q19</f>
        <v>0</v>
      </c>
    </row>
    <row r="21" spans="1:21" ht="24.95" customHeight="1">
      <c r="A21" s="173" t="s">
        <v>207</v>
      </c>
      <c r="B21" s="171"/>
      <c r="C21" s="171"/>
      <c r="D21" s="171"/>
      <c r="E21" s="171"/>
      <c r="F21" s="171"/>
      <c r="G21" s="171"/>
      <c r="H21" s="171"/>
      <c r="I21" s="171"/>
      <c r="J21" s="171"/>
      <c r="K21" s="171"/>
      <c r="L21" s="171"/>
      <c r="M21" s="171"/>
      <c r="N21" s="171"/>
      <c r="O21" s="171"/>
      <c r="P21" s="171"/>
      <c r="Q21" s="156"/>
    </row>
    <row r="22" spans="1:21" ht="54" customHeight="1">
      <c r="A22" s="173" t="s">
        <v>208</v>
      </c>
      <c r="B22" s="171"/>
      <c r="C22" s="171"/>
      <c r="D22" s="171"/>
      <c r="E22" s="171"/>
      <c r="F22" s="171"/>
      <c r="G22" s="171"/>
      <c r="H22" s="171"/>
      <c r="I22" s="171"/>
      <c r="J22" s="171"/>
      <c r="K22" s="171"/>
      <c r="L22" s="171"/>
      <c r="M22" s="171"/>
      <c r="N22" s="171"/>
      <c r="O22" s="171"/>
      <c r="P22" s="171"/>
      <c r="Q22" s="156"/>
    </row>
    <row r="23" spans="1:21" ht="61.5" customHeight="1">
      <c r="A23" s="173" t="s">
        <v>209</v>
      </c>
      <c r="B23" s="171"/>
      <c r="C23" s="171"/>
      <c r="D23" s="171"/>
      <c r="E23" s="171"/>
      <c r="F23" s="171"/>
      <c r="G23" s="171"/>
      <c r="H23" s="171"/>
      <c r="I23" s="171"/>
      <c r="J23" s="171"/>
      <c r="K23" s="171"/>
      <c r="L23" s="171"/>
      <c r="M23" s="171"/>
      <c r="N23" s="171"/>
      <c r="O23" s="171"/>
      <c r="P23" s="171"/>
      <c r="Q23" s="156"/>
    </row>
    <row r="24" spans="1:21" ht="15.75" customHeight="1"/>
    <row r="25" spans="1:21" ht="15.75" customHeight="1"/>
    <row r="26" spans="1:21" ht="15.75" customHeight="1"/>
    <row r="27" spans="1:21" ht="15.75" customHeight="1"/>
    <row r="28" spans="1:21" ht="15.75" customHeight="1"/>
    <row r="29" spans="1:21" ht="15.75" customHeight="1"/>
    <row r="30" spans="1:21" ht="15.75" customHeight="1"/>
    <row r="31" spans="1:21" ht="15.75" customHeight="1"/>
    <row r="32" spans="1:2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23">
    <mergeCell ref="A19:B19"/>
    <mergeCell ref="A20:B20"/>
    <mergeCell ref="A21:Q21"/>
    <mergeCell ref="A22:Q22"/>
    <mergeCell ref="A23:Q23"/>
    <mergeCell ref="R5:R6"/>
    <mergeCell ref="A5:A6"/>
    <mergeCell ref="B5:B6"/>
    <mergeCell ref="C5:C6"/>
    <mergeCell ref="D5:D6"/>
    <mergeCell ref="E5:F5"/>
    <mergeCell ref="G5:H5"/>
    <mergeCell ref="I5:J5"/>
    <mergeCell ref="K5:L5"/>
    <mergeCell ref="M5:N5"/>
    <mergeCell ref="O5:P5"/>
    <mergeCell ref="Q5:Q6"/>
    <mergeCell ref="B4:Q4"/>
    <mergeCell ref="A1:Q1"/>
    <mergeCell ref="B2:H2"/>
    <mergeCell ref="I2:Q2"/>
    <mergeCell ref="B3:H3"/>
    <mergeCell ref="I3:Q3"/>
  </mergeCells>
  <printOptions horizontalCentered="1"/>
  <pageMargins left="0.70866141732283472" right="0.70866141732283472" top="0.74803149606299213" bottom="0.74803149606299213" header="0" footer="0"/>
  <pageSetup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6</vt:i4>
      </vt:variant>
    </vt:vector>
  </HeadingPairs>
  <TitlesOfParts>
    <vt:vector size="10" baseType="lpstr">
      <vt:lpstr>PLANILHA PROPOSTA</vt:lpstr>
      <vt:lpstr>CRONOGRAMA </vt:lpstr>
      <vt:lpstr>PLANILHA MODELO</vt:lpstr>
      <vt:lpstr>CRONOGRAMA MODELO</vt:lpstr>
      <vt:lpstr>'CRONOGRAMA '!Area_de_impressao</vt:lpstr>
      <vt:lpstr>'CRONOGRAMA MODELO'!Area_de_impressao</vt:lpstr>
      <vt:lpstr>'PLANILHA MODELO'!Area_de_impressao</vt:lpstr>
      <vt:lpstr>'PLANILHA PROPOSTA'!Area_de_impressao</vt:lpstr>
      <vt:lpstr>'PLANILHA MODELO'!Titulos_de_impressao</vt:lpstr>
      <vt:lpstr>'PLANILHA PROPOSTA'!Titulos_de_impressao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SEE</dc:creator>
  <cp:lastModifiedBy>user</cp:lastModifiedBy>
  <cp:lastPrinted>2026-02-23T17:43:49Z</cp:lastPrinted>
  <dcterms:created xsi:type="dcterms:W3CDTF">2012-05-28T19:15:19Z</dcterms:created>
  <dcterms:modified xsi:type="dcterms:W3CDTF">2026-02-24T17:39:36Z</dcterms:modified>
</cp:coreProperties>
</file>